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715" yWindow="1650" windowWidth="19440" windowHeight="11040" tabRatio="724" firstSheet="2" activeTab="2"/>
  </bookViews>
  <sheets>
    <sheet name="Lexique" sheetId="19" state="hidden" r:id="rId1"/>
    <sheet name="Template Configurable Product" sheetId="22" state="hidden" r:id="rId2"/>
    <sheet name="Template sheet" sheetId="16" r:id="rId3"/>
    <sheet name="Quote - Header(TEST)" sheetId="13" state="hidden" r:id="rId4"/>
    <sheet name="Quote - Header-Data" sheetId="18" state="hidden" r:id="rId5"/>
    <sheet name="Quote - Header" sheetId="28" r:id="rId6"/>
    <sheet name="Quote - Header - Import" sheetId="17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1" hidden="1">'Template Configurable Product'!$DD$49:$DD$52</definedName>
    <definedName name="acces">#REF!</definedName>
    <definedName name="Epaisseur" localSheetId="5">'[1]Metal Part'!$BD$7:$BD$22</definedName>
    <definedName name="Epaisseur">#REF!</definedName>
    <definedName name="Mod" localSheetId="5">[2]MatieresPremieres!$A$2:$A$4</definedName>
    <definedName name="Mod">[3]MatieresPremieres!$A$2:$A$4</definedName>
    <definedName name="_xlnm.Print_Area" localSheetId="1">'Template Configurable Product'!$A$1:$AZ$52</definedName>
  </definedNames>
  <calcPr calcId="162913"/>
</workbook>
</file>

<file path=xl/calcChain.xml><?xml version="1.0" encoding="utf-8"?>
<calcChain xmlns="http://schemas.openxmlformats.org/spreadsheetml/2006/main">
  <c r="F8" i="16" l="1"/>
  <c r="F7" i="16"/>
  <c r="F6" i="16"/>
  <c r="F4" i="16"/>
  <c r="F5" i="16"/>
  <c r="W19" i="22" l="1"/>
  <c r="H18" i="22"/>
  <c r="M18" i="22" s="1"/>
  <c r="W17" i="22"/>
  <c r="W16" i="22"/>
  <c r="H6" i="22"/>
  <c r="H5" i="22"/>
  <c r="H4" i="22"/>
  <c r="AA3" i="22"/>
  <c r="H3" i="22"/>
  <c r="FU2" i="22"/>
  <c r="FT2" i="22"/>
  <c r="FS2" i="22"/>
  <c r="FR2" i="22"/>
  <c r="FQ2" i="22"/>
  <c r="EZ2" i="22"/>
  <c r="EU2" i="22"/>
  <c r="AA2" i="22"/>
  <c r="H2" i="22"/>
  <c r="AA1" i="22"/>
  <c r="H1" i="22"/>
  <c r="DN1" i="22"/>
  <c r="DM1" i="22"/>
  <c r="H16" i="22" l="1"/>
  <c r="FA2" i="22" s="1"/>
  <c r="FB2" i="22" l="1"/>
  <c r="FD2" i="22"/>
  <c r="W18" i="22" l="1"/>
  <c r="EL2" i="22" l="1"/>
  <c r="FK2" i="22" s="1"/>
  <c r="FJ2" i="22"/>
  <c r="F3" i="16" l="1"/>
  <c r="P3" i="16" l="1"/>
  <c r="B2" i="19"/>
  <c r="O3" i="16" s="1"/>
</calcChain>
</file>

<file path=xl/sharedStrings.xml><?xml version="1.0" encoding="utf-8"?>
<sst xmlns="http://schemas.openxmlformats.org/spreadsheetml/2006/main" count="819" uniqueCount="438">
  <si>
    <t>QuantityPerAssembly</t>
  </si>
  <si>
    <t>SalesPriceToUseCode</t>
  </si>
  <si>
    <t>SelectedAlternative</t>
  </si>
  <si>
    <t>IsFinalEstimate</t>
  </si>
  <si>
    <t>DirectLaborProfitMargin1</t>
  </si>
  <si>
    <t>OverheadProfitMargin2</t>
  </si>
  <si>
    <t>Inspection</t>
  </si>
  <si>
    <t>ResourcesQuantity</t>
  </si>
  <si>
    <t>SubcontractingProfitMargin1</t>
  </si>
  <si>
    <t>AdministrativeExpenseProfitMargin2</t>
  </si>
  <si>
    <t>OptionType</t>
  </si>
  <si>
    <t>Formula</t>
  </si>
  <si>
    <t>IsPhantom</t>
  </si>
  <si>
    <t>Unitcost3</t>
  </si>
  <si>
    <t>TargetCycle</t>
  </si>
  <si>
    <t>Description1</t>
  </si>
  <si>
    <t>UnitCost2</t>
  </si>
  <si>
    <t>ItemAchat</t>
  </si>
  <si>
    <t>Quantity</t>
  </si>
  <si>
    <t>RawMaterialProfitMargin1</t>
  </si>
  <si>
    <t>AdministrativeExpenseProfitMargin1</t>
  </si>
  <si>
    <t>MachineHours</t>
  </si>
  <si>
    <t>CycleTime</t>
  </si>
  <si>
    <t>RoutingsOrderLink</t>
  </si>
  <si>
    <t>SubcontractingProfitMargin3</t>
  </si>
  <si>
    <t>NumberOfEmployee</t>
  </si>
  <si>
    <t>OperationDescription2</t>
  </si>
  <si>
    <t>CalculationMethod2</t>
  </si>
  <si>
    <t>Reserved</t>
  </si>
  <si>
    <t>MachineProfitMargin1</t>
  </si>
  <si>
    <t>Volume1</t>
  </si>
  <si>
    <t>MaximumSetup</t>
  </si>
  <si>
    <t>Id</t>
  </si>
  <si>
    <t>SubcontractingProfitMargin2</t>
  </si>
  <si>
    <t>MultipleQuantity1</t>
  </si>
  <si>
    <t>WorkflowStepCode</t>
  </si>
  <si>
    <t>MachineProfitMargin2</t>
  </si>
  <si>
    <t>ConversionUnitCode</t>
  </si>
  <si>
    <t>UnitCost1</t>
  </si>
  <si>
    <t>IsDefault</t>
  </si>
  <si>
    <t>Volume3</t>
  </si>
  <si>
    <t>StepOrder</t>
  </si>
  <si>
    <t>ItemTypeCode</t>
  </si>
  <si>
    <t>EstimateDocumentNumber</t>
  </si>
  <si>
    <t>MachineProfitMargin3</t>
  </si>
  <si>
    <t>SetupMinute3</t>
  </si>
  <si>
    <t>ToolingCode</t>
  </si>
  <si>
    <t>BomOrder</t>
  </si>
  <si>
    <t>1.000000</t>
  </si>
  <si>
    <t>0.0000</t>
  </si>
  <si>
    <t>CostCategoryCode</t>
  </si>
  <si>
    <t>Volume2</t>
  </si>
  <si>
    <t>LastUpdate</t>
  </si>
  <si>
    <t>RejectPercentage3</t>
  </si>
  <si>
    <t>Description2</t>
  </si>
  <si>
    <t>QuantityInConversionUnit</t>
  </si>
  <si>
    <t>EstimateCurrencyId</t>
  </si>
  <si>
    <t>OverheadProfitMargin1</t>
  </si>
  <si>
    <t>BomVersionId</t>
  </si>
  <si>
    <t>RawMaterialProfitMargin3</t>
  </si>
  <si>
    <t>CalculationMethod</t>
  </si>
  <si>
    <t>ItemLink</t>
  </si>
  <si>
    <t>RejectPercentage2</t>
  </si>
  <si>
    <t>CalculationMethod1</t>
  </si>
  <si>
    <t>Description3</t>
  </si>
  <si>
    <t>Rate1</t>
  </si>
  <si>
    <t>RevisedAmount</t>
  </si>
  <si>
    <t>SalePriceMode</t>
  </si>
  <si>
    <t>RejectPercentage</t>
  </si>
  <si>
    <t>BomRoutingLink</t>
  </si>
  <si>
    <t>Note</t>
  </si>
  <si>
    <t>SettingsType</t>
  </si>
  <si>
    <t>CalculatedAmount</t>
  </si>
  <si>
    <t>OperationCode</t>
  </si>
  <si>
    <t>ManualAddCost</t>
  </si>
  <si>
    <t>DelayReferenceModeCode</t>
  </si>
  <si>
    <t>UsedAmount</t>
  </si>
  <si>
    <t>OverheadProfitMargin3</t>
  </si>
  <si>
    <t>Product</t>
  </si>
  <si>
    <t>USD</t>
  </si>
  <si>
    <t>SubContractingCost</t>
  </si>
  <si>
    <t>UsedRate</t>
  </si>
  <si>
    <t>DelayDays</t>
  </si>
  <si>
    <t>ActivityLink</t>
  </si>
  <si>
    <t>LagHrs</t>
  </si>
  <si>
    <t>Order</t>
  </si>
  <si>
    <t>LeadTime</t>
  </si>
  <si>
    <t>Rate3</t>
  </si>
  <si>
    <t>Balloon</t>
  </si>
  <si>
    <t>LastUser</t>
  </si>
  <si>
    <t>CurrencyCode</t>
  </si>
  <si>
    <t>DirectLaborProfitMargin3</t>
  </si>
  <si>
    <t>SUP</t>
  </si>
  <si>
    <t>BomRoutingLinkOrder</t>
  </si>
  <si>
    <t>IsEngineeringEstimate</t>
  </si>
  <si>
    <t>0</t>
  </si>
  <si>
    <t>MultipleQuantity2</t>
  </si>
  <si>
    <t>OperationDescription3</t>
  </si>
  <si>
    <t>MachineRate</t>
  </si>
  <si>
    <t>IsGroupingWo</t>
  </si>
  <si>
    <t>RawMaterialProfitMargin2</t>
  </si>
  <si>
    <t>RevisionNumber</t>
  </si>
  <si>
    <t>ProductCode</t>
  </si>
  <si>
    <t>ManualSalePrice</t>
  </si>
  <si>
    <t>DirectLaborProfitMargin2</t>
  </si>
  <si>
    <t>0.000</t>
  </si>
  <si>
    <t>IsParallel</t>
  </si>
  <si>
    <t>AdministrativeExpenseProfitMargin3</t>
  </si>
  <si>
    <t>Item</t>
  </si>
  <si>
    <t>EstimateHeaderId</t>
  </si>
  <si>
    <t>EmployeeRate</t>
  </si>
  <si>
    <t>IsActive</t>
  </si>
  <si>
    <t>AddCostMode</t>
  </si>
  <si>
    <t>ItemCostMode</t>
  </si>
  <si>
    <t>UN</t>
  </si>
  <si>
    <t>ActivityIsCompleted</t>
  </si>
  <si>
    <t>CalculationMethod3</t>
  </si>
  <si>
    <t>ManualItemCost</t>
  </si>
  <si>
    <t>RejectPercentage1</t>
  </si>
  <si>
    <t/>
  </si>
  <si>
    <t>UnitCost3</t>
  </si>
  <si>
    <t>PlannedTime</t>
  </si>
  <si>
    <t>CreationDate</t>
  </si>
  <si>
    <t>MachineCode</t>
  </si>
  <si>
    <t>False</t>
  </si>
  <si>
    <t>IsCalculated</t>
  </si>
  <si>
    <t>VolumeCurrent</t>
  </si>
  <si>
    <t>MultipleQuantity3</t>
  </si>
  <si>
    <t>SetupMinute2</t>
  </si>
  <si>
    <t>Rate2</t>
  </si>
  <si>
    <t>SetupMinute1</t>
  </si>
  <si>
    <t>ItemCode</t>
  </si>
  <si>
    <t>5</t>
  </si>
  <si>
    <t>OperationLink</t>
  </si>
  <si>
    <t>UnitCode</t>
  </si>
  <si>
    <t>IsInternalOperation</t>
  </si>
  <si>
    <t>CreateDate</t>
  </si>
  <si>
    <t>OperationDescription1</t>
  </si>
  <si>
    <t>EmployeeHours</t>
  </si>
  <si>
    <t>PriceListHeaderCode</t>
  </si>
  <si>
    <t>CustomerItemId</t>
  </si>
  <si>
    <t>MaxQuantity</t>
  </si>
  <si>
    <t>ListPrice</t>
  </si>
  <si>
    <t>NetPrice</t>
  </si>
  <si>
    <t>Discount</t>
  </si>
  <si>
    <t>Currency</t>
  </si>
  <si>
    <t>Active</t>
  </si>
  <si>
    <t>CAD</t>
  </si>
  <si>
    <t>Type</t>
  </si>
  <si>
    <t>FamilyCode</t>
  </si>
  <si>
    <t>Description4</t>
  </si>
  <si>
    <t>Stock</t>
  </si>
  <si>
    <t>CustomerId</t>
  </si>
  <si>
    <t>CustomerPartId</t>
  </si>
  <si>
    <t>AlternateCode</t>
  </si>
  <si>
    <t>Specification1</t>
  </si>
  <si>
    <t>Specification2</t>
  </si>
  <si>
    <t>Specification3</t>
  </si>
  <si>
    <t>Specification4</t>
  </si>
  <si>
    <t>Specification5</t>
  </si>
  <si>
    <t>Specification6</t>
  </si>
  <si>
    <t>Specification7</t>
  </si>
  <si>
    <t>Specification8</t>
  </si>
  <si>
    <t>Specification9</t>
  </si>
  <si>
    <t>Specification10</t>
  </si>
  <si>
    <t>Specification11</t>
  </si>
  <si>
    <t>Specification12</t>
  </si>
  <si>
    <t>Specification13</t>
  </si>
  <si>
    <t>Specification15</t>
  </si>
  <si>
    <t>Specification14</t>
  </si>
  <si>
    <t>Specification16</t>
  </si>
  <si>
    <t>DrawingNumber</t>
  </si>
  <si>
    <t>Thickness</t>
  </si>
  <si>
    <t>Width</t>
  </si>
  <si>
    <t>Length</t>
  </si>
  <si>
    <t>Diameter</t>
  </si>
  <si>
    <t>Height</t>
  </si>
  <si>
    <t>Weight</t>
  </si>
  <si>
    <t>PurchaseMultiple</t>
  </si>
  <si>
    <t>PurchaseEoq</t>
  </si>
  <si>
    <t>PurchaseDelay</t>
  </si>
  <si>
    <t>AbcCode</t>
  </si>
  <si>
    <t>MpsPlanCode</t>
  </si>
  <si>
    <t>Class</t>
  </si>
  <si>
    <t>WarehouseCode</t>
  </si>
  <si>
    <t>Picking</t>
  </si>
  <si>
    <t>FixedCostsFactor</t>
  </si>
  <si>
    <t>SalePrice</t>
  </si>
  <si>
    <t>OptionPrice</t>
  </si>
  <si>
    <t>RetailPrice</t>
  </si>
  <si>
    <t>EstimatedCost</t>
  </si>
  <si>
    <t>MultiLevelCost</t>
  </si>
  <si>
    <t>QtyManagementRules</t>
  </si>
  <si>
    <t>CadPartNumber</t>
  </si>
  <si>
    <t>UsageMode</t>
  </si>
  <si>
    <t>InventoryCostingModeCode</t>
  </si>
  <si>
    <t>RuptureBehaviorCode</t>
  </si>
  <si>
    <t>ApprovisionningQtyToReachCode</t>
  </si>
  <si>
    <t>InventoryTransactionModeCode</t>
  </si>
  <si>
    <t>ProductionApplyRuleAverageLot</t>
  </si>
  <si>
    <t>ProductionApplyRuleEoq</t>
  </si>
  <si>
    <t>LocationIsForced</t>
  </si>
  <si>
    <t>IsTaxable</t>
  </si>
  <si>
    <t>IsSubcontracting</t>
  </si>
  <si>
    <t>StatusSystemCode</t>
  </si>
  <si>
    <t>DefaultLotStatusLink</t>
  </si>
  <si>
    <t>ProductionCalculationMode</t>
  </si>
  <si>
    <t>PurchaseCalculationMode</t>
  </si>
  <si>
    <t>IncludeInForecast</t>
  </si>
  <si>
    <t>PlanningIdCode</t>
  </si>
  <si>
    <t>ProductionEoq</t>
  </si>
  <si>
    <t>ProductionMultiple</t>
  </si>
  <si>
    <t>ProductionDelay</t>
  </si>
  <si>
    <t>Jobplanningstrategy</t>
  </si>
  <si>
    <t>CreationUser</t>
  </si>
  <si>
    <t>ConfigurationSettingId</t>
  </si>
  <si>
    <t>ApprovisionningApplyRuleEoq</t>
  </si>
  <si>
    <t>ApprovisionningApplyRuleBatchQty</t>
  </si>
  <si>
    <t>IsProject</t>
  </si>
  <si>
    <t>PricingMode</t>
  </si>
  <si>
    <t>RemainingJccostTypeCode</t>
  </si>
  <si>
    <t>[#]I1</t>
  </si>
  <si>
    <t>QuoteHeaderId</t>
  </si>
  <si>
    <t>QuoteHeaderCode</t>
  </si>
  <si>
    <t>Date</t>
  </si>
  <si>
    <t>BillToCustomerCode</t>
  </si>
  <si>
    <t>BillToCustomerName</t>
  </si>
  <si>
    <t>BillToAddress1</t>
  </si>
  <si>
    <t>BillToAddress2</t>
  </si>
  <si>
    <t>BillToCity</t>
  </si>
  <si>
    <t>BillToZipCode</t>
  </si>
  <si>
    <t>BillToProvinceCode</t>
  </si>
  <si>
    <t>BillToCountryCode</t>
  </si>
  <si>
    <t>ShipToCustomerCode</t>
  </si>
  <si>
    <t>ShipToCustomerName</t>
  </si>
  <si>
    <t>ShipToAddress1</t>
  </si>
  <si>
    <t>ShipToAddress2</t>
  </si>
  <si>
    <t>ShipToCity</t>
  </si>
  <si>
    <t>ShipToZipCode</t>
  </si>
  <si>
    <t>ShipToProvinceCode</t>
  </si>
  <si>
    <t>ShipToCountryCode</t>
  </si>
  <si>
    <t>ShippingModeCode</t>
  </si>
  <si>
    <t>CarrierCode</t>
  </si>
  <si>
    <t>Fob</t>
  </si>
  <si>
    <t>ShippingContact</t>
  </si>
  <si>
    <t>ShippingPhone</t>
  </si>
  <si>
    <t>ShippingFax</t>
  </si>
  <si>
    <t>PaymentTermCode</t>
  </si>
  <si>
    <t>SalesmanCode</t>
  </si>
  <si>
    <t>TerritoryCode</t>
  </si>
  <si>
    <t>RequestForQuotation</t>
  </si>
  <si>
    <t>CurrencyFactor</t>
  </si>
  <si>
    <t>ExchangeRateTypeCode</t>
  </si>
  <si>
    <t>IsContractExchangeRate</t>
  </si>
  <si>
    <t>TaxGroupHeaderCode</t>
  </si>
  <si>
    <t>Taxes</t>
  </si>
  <si>
    <t>TotalAfterTaxes</t>
  </si>
  <si>
    <t>TotalBeforeTaxes</t>
  </si>
  <si>
    <t>RevisionDate</t>
  </si>
  <si>
    <t>IsManualRevisionDate</t>
  </si>
  <si>
    <t>ExpiryDate</t>
  </si>
  <si>
    <t>Delay</t>
  </si>
  <si>
    <t>EffectiveDate</t>
  </si>
  <si>
    <t>ProjectNumber</t>
  </si>
  <si>
    <t>PlannedPaymentDistributionMode</t>
  </si>
  <si>
    <t>Notes</t>
  </si>
  <si>
    <t>TotalQuoteWeight</t>
  </si>
  <si>
    <t>Status</t>
  </si>
  <si>
    <t>StatusDate</t>
  </si>
  <si>
    <t>StatusProbability</t>
  </si>
  <si>
    <t>StatusComment</t>
  </si>
  <si>
    <t>[#]QID1</t>
  </si>
  <si>
    <t>[#]QNO1</t>
  </si>
  <si>
    <t>04/11/2017 22:34:05</t>
  </si>
  <si>
    <t>10000</t>
  </si>
  <si>
    <t>Client interne</t>
  </si>
  <si>
    <t>1097 Notre-Dame Ouest</t>
  </si>
  <si>
    <t>Quebec</t>
  </si>
  <si>
    <t>Victoriaville</t>
  </si>
  <si>
    <t>G6P 4G4</t>
  </si>
  <si>
    <t>QC</t>
  </si>
  <si>
    <t>CANADA</t>
  </si>
  <si>
    <t>COLLECT</t>
  </si>
  <si>
    <t>UPS</t>
  </si>
  <si>
    <t>819-555-6543</t>
  </si>
  <si>
    <t>819-555-8761</t>
  </si>
  <si>
    <t>210N30</t>
  </si>
  <si>
    <t>NA</t>
  </si>
  <si>
    <t>CAN</t>
  </si>
  <si>
    <t>1471.8200</t>
  </si>
  <si>
    <t>11300.3200</t>
  </si>
  <si>
    <t>9828.5000</t>
  </si>
  <si>
    <t>04/11/2017 00:00:00</t>
  </si>
  <si>
    <t>PERCENT</t>
  </si>
  <si>
    <t>ACTIVE</t>
  </si>
  <si>
    <t>01/01/1900 00:00:00</t>
  </si>
  <si>
    <t>100</t>
  </si>
  <si>
    <t>04/11/2017 22:35:14</t>
  </si>
  <si>
    <t>[#]QID2</t>
  </si>
  <si>
    <t>[#]QNO2</t>
  </si>
  <si>
    <t>09/27/2017 08:43:05</t>
  </si>
  <si>
    <t>CIUSD</t>
  </si>
  <si>
    <t>CINEX USD</t>
  </si>
  <si>
    <t>COD</t>
  </si>
  <si>
    <t>PUROLATOR</t>
  </si>
  <si>
    <t>NEXT15</t>
  </si>
  <si>
    <t>02</t>
  </si>
  <si>
    <t>US</t>
  </si>
  <si>
    <t>0.987500</t>
  </si>
  <si>
    <t>AVERAGE</t>
  </si>
  <si>
    <t>USDEXE</t>
  </si>
  <si>
    <t>150.0000</t>
  </si>
  <si>
    <t>09/27/2017 00:00:00</t>
  </si>
  <si>
    <t>QuoteDetailId</t>
  </si>
  <si>
    <t>LineNumber</t>
  </si>
  <si>
    <t>ItemStatus</t>
  </si>
  <si>
    <t>Family</t>
  </si>
  <si>
    <t>GlAccountCode</t>
  </si>
  <si>
    <t>QtyOrdered</t>
  </si>
  <si>
    <t>DiscountPercentage</t>
  </si>
  <si>
    <t>CommissionPercentage</t>
  </si>
  <si>
    <t>Job</t>
  </si>
  <si>
    <t>QtyUnitCode</t>
  </si>
  <si>
    <t>DistributionMode</t>
  </si>
  <si>
    <t>09/27/2017 11:25:01</t>
  </si>
  <si>
    <t>Client</t>
  </si>
  <si>
    <t>Version</t>
  </si>
  <si>
    <t>Item-Version</t>
  </si>
  <si>
    <t xml:space="preserve">Mode </t>
  </si>
  <si>
    <t>Export ESTH</t>
  </si>
  <si>
    <t>Estimate Header</t>
  </si>
  <si>
    <t>Estimate Currency</t>
  </si>
  <si>
    <t>Quote detail</t>
  </si>
  <si>
    <t>000000000010006</t>
  </si>
  <si>
    <t>09/27/2017 11:21:56</t>
  </si>
  <si>
    <t>3.0000</t>
  </si>
  <si>
    <t>23.0000</t>
  </si>
  <si>
    <t>20.0000</t>
  </si>
  <si>
    <t>Quote</t>
  </si>
  <si>
    <t>Factor</t>
  </si>
  <si>
    <t>Taxe</t>
  </si>
  <si>
    <t>LastUpdate2</t>
  </si>
  <si>
    <t>CreationDate3</t>
  </si>
  <si>
    <t>Manufactured step Estimate</t>
  </si>
  <si>
    <t>Bom item versioned</t>
  </si>
  <si>
    <t>Manufactured step versioned</t>
  </si>
  <si>
    <t>Subcontracting step Estimate</t>
  </si>
  <si>
    <t>Bom Version Item Estimate</t>
  </si>
  <si>
    <t>Activity link</t>
  </si>
  <si>
    <t>Preliminary Purchase</t>
  </si>
  <si>
    <t>Job budget</t>
  </si>
  <si>
    <t>Price List</t>
  </si>
  <si>
    <t>I</t>
  </si>
  <si>
    <t>Valeu table</t>
  </si>
  <si>
    <t>ID Int</t>
  </si>
  <si>
    <t>Implementation requirement</t>
  </si>
  <si>
    <t>** Manage edition by having a correspondance table to do the relation between the files ID and the ID imported</t>
  </si>
  <si>
    <t>** Have a macro to paste the formula value in each table</t>
  </si>
  <si>
    <t>This macro should be adjusted for each new field added in the following entitied</t>
  </si>
  <si>
    <t>Quote Header</t>
  </si>
  <si>
    <t>Manufacturing Step Versioned</t>
  </si>
  <si>
    <t>Bom Item Versioned</t>
  </si>
  <si>
    <t>Manufacturing Step Estimate</t>
  </si>
  <si>
    <t>Bom Subcontracting Estimate</t>
  </si>
  <si>
    <t>Activity Linked Mfg Step Version</t>
  </si>
  <si>
    <t>Item Preliminary Purchase</t>
  </si>
  <si>
    <t>Item Budget</t>
  </si>
  <si>
    <t>Customer Item Price</t>
  </si>
  <si>
    <t>TEST</t>
  </si>
  <si>
    <t>R00001</t>
  </si>
  <si>
    <t>ITEM</t>
  </si>
  <si>
    <t>SOUMISSION</t>
  </si>
  <si>
    <t>DES</t>
  </si>
  <si>
    <t>DES2</t>
  </si>
  <si>
    <t>DES3</t>
  </si>
  <si>
    <t>DES4</t>
  </si>
  <si>
    <t>QTE_COM</t>
  </si>
  <si>
    <t>PRIX</t>
  </si>
  <si>
    <t>PRIXBASE</t>
  </si>
  <si>
    <t>ESCOMPTE</t>
  </si>
  <si>
    <t>MONTANT</t>
  </si>
  <si>
    <t>FAMILLE</t>
  </si>
  <si>
    <t>AFFICHE</t>
  </si>
  <si>
    <t>UNITE</t>
  </si>
  <si>
    <t>CLEF</t>
  </si>
  <si>
    <t>PSETUPI</t>
  </si>
  <si>
    <t>COUT</t>
  </si>
  <si>
    <t>NOTE</t>
  </si>
  <si>
    <t>EPAIS</t>
  </si>
  <si>
    <t>LARGE</t>
  </si>
  <si>
    <t>LONG</t>
  </si>
  <si>
    <t>DIAMETRE</t>
  </si>
  <si>
    <t>POIDS</t>
  </si>
  <si>
    <t>SPEC1</t>
  </si>
  <si>
    <t>SPEC2</t>
  </si>
  <si>
    <t>Spec3</t>
  </si>
  <si>
    <t>Spec4</t>
  </si>
  <si>
    <t>DELAIS</t>
  </si>
  <si>
    <t xml:space="preserve">Date: </t>
  </si>
  <si>
    <t>O</t>
  </si>
  <si>
    <t>Coût</t>
  </si>
  <si>
    <t>Note:</t>
  </si>
  <si>
    <t xml:space="preserve">Soumission NO: </t>
  </si>
  <si>
    <t>Appel d'offre:</t>
  </si>
  <si>
    <t>Material Type</t>
  </si>
  <si>
    <t>Coût Genius</t>
  </si>
  <si>
    <t>Coût Forcé</t>
  </si>
  <si>
    <t>Usager:</t>
  </si>
  <si>
    <t>EXTRUSION_SOLID</t>
  </si>
  <si>
    <t>Note combine</t>
  </si>
  <si>
    <t>Client (Exp):</t>
  </si>
  <si>
    <t>Révison:</t>
  </si>
  <si>
    <t>Client (Fact):</t>
  </si>
  <si>
    <t>Ligne Max Modèles:</t>
  </si>
  <si>
    <t>Devise:</t>
  </si>
  <si>
    <t>Evaluation des coûts</t>
  </si>
  <si>
    <t>Genius</t>
  </si>
  <si>
    <t>Marge</t>
  </si>
  <si>
    <t>Nbr Opérations gamme:</t>
  </si>
  <si>
    <t>Liste de prix:</t>
  </si>
  <si>
    <t>Base</t>
  </si>
  <si>
    <t>Prix un. total:</t>
  </si>
  <si>
    <t>Coût Main d'oeuvre:</t>
  </si>
  <si>
    <t>Quantité:</t>
  </si>
  <si>
    <t xml:space="preserve">Profit </t>
  </si>
  <si>
    <t>Nombre d'heure</t>
  </si>
  <si>
    <t>Montant:</t>
  </si>
  <si>
    <t>Matériel Total:</t>
  </si>
  <si>
    <t>Produit Configuré:</t>
  </si>
  <si>
    <t>Poids :</t>
  </si>
  <si>
    <t>Modèle:</t>
  </si>
  <si>
    <t>=CONCATENATE(ET19;" ";CalculBOM!B2; "";CalculBOM!B3; "X":CalculBOM!B4; "_";EU2)</t>
  </si>
  <si>
    <t>MODEL</t>
  </si>
  <si>
    <t>Description</t>
  </si>
  <si>
    <t>Poids KG</t>
  </si>
  <si>
    <t>Prix forcé</t>
  </si>
  <si>
    <t>Montant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</si>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</sst>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$&quot;_-;\-* #,##0.00\ &quot;$&quot;_-;_-* &quot;-&quot;??\ &quot;$&quot;_-;_-@_-"/>
    <numFmt numFmtId="164" formatCode="_(* #,##0.00_);_(* \(#,##0.00\);_(* &quot;-&quot;??_);_(@_)"/>
    <numFmt numFmtId="168" formatCode="_(&quot;$&quot;* #,##0.00_);_(&quot;$&quot;* \(#,##0.00\);_(&quot;$&quot;* &quot;-&quot;??_);_(@_)"/>
    <numFmt numFmtId="172" formatCode="000000000000000"/>
    <numFmt numFmtId="187" formatCode="_ * #,##0.00_ \ [$$-C0C]_ ;_ * \-#,##0.00\ \ [$$-C0C]_ ;_ * &quot;-&quot;??_ \ [$$-C0C]_ ;_ @_ "/>
  </numFmts>
  <fonts count="10" x14ac:knownFonts="1">
    <font>
      <sz val="11"/>
      <color theme="1"/>
      <name val="Calibri"/>
      <family val="2"/>
      <scheme val="minor"/>
    </font>
    <font>
      <sz val="11"/>
      <color rgb="FFA9A9A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12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44" fontId="6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4">
    <xf numFmtId="0" fontId="0" fillId="0" borderId="0" xfId="0"/>
    <xf numFmtId="49" fontId="1" fillId="2" borderId="0" xfId="0" applyNumberFormat="1" applyFont="1" applyFill="1" applyAlignment="1" applyProtection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0" fontId="1" fillId="2" borderId="0" xfId="0" applyNumberFormat="1" applyFont="1" applyFill="1" applyAlignment="1" applyProtection="1">
      <alignment vertical="center"/>
    </xf>
    <xf numFmtId="0" fontId="0" fillId="0" borderId="0" xfId="0" applyNumberFormat="1" applyAlignment="1">
      <alignment vertical="center"/>
    </xf>
    <xf numFmtId="0" fontId="0" fillId="0" borderId="0" xfId="0" quotePrefix="1" applyNumberFormat="1" applyAlignment="1">
      <alignment vertical="center"/>
    </xf>
    <xf numFmtId="0" fontId="0" fillId="0" borderId="0" xfId="0" applyNumberFormat="1"/>
    <xf numFmtId="0" fontId="0" fillId="3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5" borderId="0" xfId="0" applyNumberFormat="1" applyFont="1" applyFill="1"/>
    <xf numFmtId="0" fontId="0" fillId="0" borderId="0" xfId="0"/>
    <xf numFmtId="49" fontId="0" fillId="0" borderId="0" xfId="0" applyNumberFormat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49" fontId="0" fillId="0" borderId="0" xfId="0" quotePrefix="1" applyNumberFormat="1" applyAlignment="1">
      <alignment vertical="center"/>
    </xf>
    <xf numFmtId="0" fontId="0" fillId="0" borderId="0" xfId="0"/>
    <xf numFmtId="49" fontId="0" fillId="0" borderId="0" xfId="0" applyNumberFormat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49" fontId="0" fillId="0" borderId="0" xfId="0" quotePrefix="1" applyNumberFormat="1" applyAlignment="1">
      <alignment vertical="center"/>
    </xf>
    <xf numFmtId="0" fontId="0" fillId="0" borderId="0" xfId="0" applyFill="1"/>
    <xf numFmtId="0" fontId="0" fillId="0" borderId="0" xfId="0" applyAlignme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172" fontId="0" fillId="0" borderId="0" xfId="0" applyNumberFormat="1"/>
    <xf numFmtId="2" fontId="0" fillId="0" borderId="0" xfId="0" applyNumberFormat="1"/>
    <xf numFmtId="0" fontId="7" fillId="0" borderId="0" xfId="0" applyFont="1" applyBorder="1" applyAlignment="1"/>
    <xf numFmtId="0" fontId="0" fillId="8" borderId="2" xfId="0" applyFill="1" applyBorder="1"/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2" fillId="5" borderId="0" xfId="0" applyFont="1" applyFill="1"/>
    <xf numFmtId="49" fontId="0" fillId="3" borderId="0" xfId="0" applyNumberFormat="1" applyFont="1" applyFill="1" applyAlignment="1">
      <alignment vertical="center"/>
    </xf>
    <xf numFmtId="0" fontId="0" fillId="9" borderId="0" xfId="0" applyNumberFormat="1" applyFill="1"/>
    <xf numFmtId="2" fontId="0" fillId="0" borderId="5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0" xfId="0" applyNumberFormat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9" fontId="0" fillId="0" borderId="0" xfId="0" applyNumberFormat="1" applyAlignment="1">
      <alignment horizontal="center"/>
    </xf>
    <xf numFmtId="0" fontId="7" fillId="0" borderId="0" xfId="0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0" fillId="7" borderId="0" xfId="0" applyFill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center"/>
    </xf>
    <xf numFmtId="0" fontId="0" fillId="7" borderId="4" xfId="0" applyFill="1" applyBorder="1" applyAlignment="1">
      <alignment horizontal="center"/>
    </xf>
    <xf numFmtId="9" fontId="3" fillId="0" borderId="0" xfId="4" applyFont="1" applyAlignment="1">
      <alignment horizontal="center"/>
    </xf>
    <xf numFmtId="0" fontId="4" fillId="7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0" fillId="7" borderId="0" xfId="0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9" fontId="3" fillId="7" borderId="4" xfId="4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6" borderId="3" xfId="0" applyFill="1" applyBorder="1" applyAlignment="1">
      <alignment horizontal="center"/>
    </xf>
    <xf numFmtId="172" fontId="0" fillId="0" borderId="0" xfId="0" applyNumberFormat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NumberFormat="1" applyFill="1" applyAlignment="1">
      <alignment horizontal="center"/>
    </xf>
  </cellXfs>
  <cellStyles count="12">
    <cellStyle name="Comma 2" xfId="2"/>
    <cellStyle name="Comma 3" xfId="8"/>
    <cellStyle name="Comma 4" xfId="9"/>
    <cellStyle name="Currency 2" xfId="3"/>
    <cellStyle name="Currency 3" xfId="6"/>
    <cellStyle name="Currency 4" xfId="7"/>
    <cellStyle name="Currency 5" xfId="10"/>
    <cellStyle name="Currency 6" xfId="11"/>
    <cellStyle name="Normal" xfId="0" builtinId="0"/>
    <cellStyle name="Normal 2" xfId="1"/>
    <cellStyle name="Normal 3" xfId="5"/>
    <cellStyle name="Percent 2" xfId="4"/>
  </cellStyles>
  <dxfs count="531"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30" formatCode="@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theme="1"/>
        <name val="Calibri"/>
        <scheme val="minor"/>
      </font>
      <numFmt numFmtId="30" formatCode="@"/>
      <fill>
        <patternFill patternType="solid">
          <bgColor rgb="FFDEEAF6"/>
        </patternFill>
      </fill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b/>
        <sz val="11"/>
        <color rgb="FFFFFFFF"/>
        <name val="Calibri"/>
        <scheme val="minor"/>
      </font>
      <fill>
        <patternFill patternType="solid">
          <bgColor rgb="FF5B9BD5"/>
        </patternFill>
      </fill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30" formatCode="@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30" formatCode="@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numFmt numFmtId="30" formatCode="@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30" formatCode="@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font>
        <sz val="11"/>
        <color rgb="FFA9A9A9"/>
        <name val="Calibri"/>
        <scheme val="minor"/>
      </font>
      <numFmt numFmtId="30" formatCode="@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</dxf>
    <dxf>
      <numFmt numFmtId="0" formatCode="General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</dxf>
    <dxf>
      <numFmt numFmtId="0" formatCode="General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</dxf>
    <dxf>
      <numFmt numFmtId="0" formatCode="General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</dxf>
    <dxf>
      <numFmt numFmtId="0" formatCode="General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wrapText="0" indent="0" justifyLastLine="0" shrinkToFit="0" readingOrder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wrapText="0" indent="0" justifyLastLine="0" shrinkToFit="0" readingOrder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</dxf>
    <dxf>
      <numFmt numFmtId="0" formatCode="General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font>
        <sz val="11"/>
        <color rgb="FFA9A9A9"/>
        <name val="Calibri"/>
        <scheme val="minor"/>
      </font>
      <fill>
        <patternFill patternType="solid">
          <bgColor rgb="FFEFEFEF"/>
        </patternFill>
      </fill>
      <alignment horizontal="general" vertical="center" textRotation="0" wrapText="0" indent="0" justifyLastLine="0" shrinkToFit="0" readingOrder="0"/>
      <protection locked="1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rgb="FFDEEAF6"/>
        </patternFill>
      </fill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relativeIndent="0" readingOrder="0"/>
    </dxf>
    <dxf>
      <numFmt numFmtId="0" formatCode="General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numFmt numFmtId="0" formatCode="General"/>
      <alignment horizontal="general" vertical="center" textRotation="0" relativeIndent="0" readingOrder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bgColor rgb="FFEFEFEF"/>
        </patternFill>
      </fill>
      <alignment horizontal="general" vertical="center" textRotation="0" relativeIndent="0" readingOrder="0"/>
      <protection locked="1"/>
    </dxf>
    <dxf>
      <numFmt numFmtId="0" formatCode="General"/>
    </dxf>
    <dxf>
      <numFmt numFmtId="0" formatCode="General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font>
        <color rgb="FFA9A9A9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font>
        <sz val="11"/>
        <color rgb="FFA9A9A9"/>
        <name val="Calibri"/>
        <scheme val="minor"/>
      </font>
      <numFmt numFmtId="0" formatCode="General"/>
      <fill>
        <patternFill patternType="solid">
          <fgColor indexed="64"/>
          <bgColor rgb="FFEFEFEF"/>
        </patternFill>
      </fill>
      <alignment horizontal="general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relativeIndent="0" readingOrder="0"/>
    </dxf>
    <dxf>
      <numFmt numFmtId="0" formatCode="General"/>
    </dxf>
    <dxf>
      <fill>
        <patternFill>
          <bgColor rgb="FFFF0000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DEEAF6"/>
        </patternFill>
      </fill>
    </dxf>
    <dxf>
      <font>
        <b/>
        <sz val="11"/>
        <color rgb="FFFFFFFF"/>
        <name val="Calibri"/>
        <scheme val="minor"/>
      </font>
      <fill>
        <patternFill patternType="solid">
          <bgColor rgb="FF5B9BD5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DEEAF6"/>
        </patternFill>
      </fill>
    </dxf>
    <dxf>
      <font>
        <b/>
        <sz val="11"/>
        <color rgb="FFFFFFFF"/>
        <name val="Calibri"/>
        <scheme val="minor"/>
      </font>
      <fill>
        <patternFill patternType="solid">
          <bgColor rgb="FF5B9BD5"/>
        </patternFill>
      </fill>
    </dxf>
  </dxfs>
  <tableStyles count="2" defaultTableStyle="TableStyleMedium2" defaultPivotStyle="PivotStyleLight16">
    <tableStyle name="GeniusBasicWorksheetTableStyle" count="3">
      <tableStyleElement type="headerRow" dxfId="530"/>
      <tableStyleElement type="firstRowStripe" dxfId="529"/>
      <tableStyleElement type="secondRowStripe" dxfId="528"/>
    </tableStyle>
    <tableStyle name="GeniusBasicWorksheetTableStyle 2" count="3">
      <tableStyleElement type="headerRow" dxfId="527"/>
      <tableStyleElement type="firstRowStripe" dxfId="526"/>
      <tableStyleElement type="secondRowStripe" dxfId="5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85725</xdr:colOff>
      <xdr:row>18</xdr:row>
      <xdr:rowOff>47624</xdr:rowOff>
    </xdr:from>
    <xdr:to>
      <xdr:col>53</xdr:col>
      <xdr:colOff>1</xdr:colOff>
      <xdr:row>20</xdr:row>
      <xdr:rowOff>152399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039225" y="1762124"/>
          <a:ext cx="1057276" cy="485775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CA" sz="1100" b="1">
              <a:solidFill>
                <a:schemeClr val="tx1"/>
              </a:solidFill>
            </a:rPr>
            <a:t>Réimporter</a:t>
          </a:r>
        </a:p>
        <a:p>
          <a:pPr algn="ctr"/>
          <a:r>
            <a:rPr lang="fr-CA" sz="1100" b="1" baseline="0">
              <a:solidFill>
                <a:schemeClr val="tx1"/>
              </a:solidFill>
            </a:rPr>
            <a:t>modèles</a:t>
          </a:r>
          <a:endParaRPr lang="fr-CA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55</xdr:col>
      <xdr:colOff>123825</xdr:colOff>
      <xdr:row>4</xdr:row>
      <xdr:rowOff>180975</xdr:rowOff>
    </xdr:from>
    <xdr:to>
      <xdr:col>62</xdr:col>
      <xdr:colOff>104775</xdr:colOff>
      <xdr:row>15</xdr:row>
      <xdr:rowOff>66675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0601325" y="942975"/>
          <a:ext cx="1314450" cy="2667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tx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CA" sz="1100" b="1">
              <a:solidFill>
                <a:schemeClr val="tx1"/>
              </a:solidFill>
            </a:rPr>
            <a:t>Afficher sélection</a:t>
          </a:r>
        </a:p>
      </xdr:txBody>
    </xdr:sp>
    <xdr:clientData/>
  </xdr:twoCellAnchor>
  <xdr:twoCellAnchor>
    <xdr:from>
      <xdr:col>55</xdr:col>
      <xdr:colOff>114300</xdr:colOff>
      <xdr:row>15</xdr:row>
      <xdr:rowOff>104123</xdr:rowOff>
    </xdr:from>
    <xdr:to>
      <xdr:col>62</xdr:col>
      <xdr:colOff>104775</xdr:colOff>
      <xdr:row>16</xdr:row>
      <xdr:rowOff>180323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0591800" y="1247123"/>
          <a:ext cx="1323975" cy="2667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tx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CA" sz="1100" b="1">
              <a:solidFill>
                <a:schemeClr val="tx1"/>
              </a:solidFill>
            </a:rPr>
            <a:t>Voir tout</a:t>
          </a:r>
        </a:p>
      </xdr:txBody>
    </xdr:sp>
    <xdr:clientData/>
  </xdr:twoCellAnchor>
  <xdr:twoCellAnchor>
    <xdr:from>
      <xdr:col>55</xdr:col>
      <xdr:colOff>104775</xdr:colOff>
      <xdr:row>17</xdr:row>
      <xdr:rowOff>29225</xdr:rowOff>
    </xdr:from>
    <xdr:to>
      <xdr:col>62</xdr:col>
      <xdr:colOff>104775</xdr:colOff>
      <xdr:row>18</xdr:row>
      <xdr:rowOff>105425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0582275" y="1553225"/>
          <a:ext cx="1333500" cy="2667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tx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CA" sz="1100" b="1">
              <a:solidFill>
                <a:schemeClr val="tx1"/>
              </a:solidFill>
            </a:rPr>
            <a:t>Sommaire</a:t>
          </a:r>
        </a:p>
      </xdr:txBody>
    </xdr:sp>
    <xdr:clientData/>
  </xdr:twoCellAnchor>
  <xdr:twoCellAnchor>
    <xdr:from>
      <xdr:col>47</xdr:col>
      <xdr:colOff>85725</xdr:colOff>
      <xdr:row>20</xdr:row>
      <xdr:rowOff>209549</xdr:rowOff>
    </xdr:from>
    <xdr:to>
      <xdr:col>53</xdr:col>
      <xdr:colOff>1</xdr:colOff>
      <xdr:row>20</xdr:row>
      <xdr:rowOff>695324</xdr:rowOff>
    </xdr:to>
    <xdr:sp macro="" textlink="">
      <xdr:nvSpPr>
        <xdr:cNvPr id="6" name="Rounded Rectangl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9039225" y="2305049"/>
          <a:ext cx="1057276" cy="485775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CA" sz="1100" b="1">
              <a:solidFill>
                <a:schemeClr val="tx1"/>
              </a:solidFill>
            </a:rPr>
            <a:t>Réimporter</a:t>
          </a:r>
        </a:p>
        <a:p>
          <a:pPr algn="ctr"/>
          <a:r>
            <a:rPr lang="fr-CA" sz="1100" b="1" baseline="0">
              <a:solidFill>
                <a:schemeClr val="tx1"/>
              </a:solidFill>
            </a:rPr>
            <a:t>mach/opér.</a:t>
          </a:r>
          <a:endParaRPr lang="fr-CA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55</xdr:col>
      <xdr:colOff>85725</xdr:colOff>
      <xdr:row>2</xdr:row>
      <xdr:rowOff>57150</xdr:rowOff>
    </xdr:from>
    <xdr:to>
      <xdr:col>65</xdr:col>
      <xdr:colOff>66674</xdr:colOff>
      <xdr:row>4</xdr:row>
      <xdr:rowOff>66675</xdr:rowOff>
    </xdr:to>
    <xdr:sp macro="" textlink="">
      <xdr:nvSpPr>
        <xdr:cNvPr id="7" name="Rounded Rectangle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0563225" y="438150"/>
          <a:ext cx="1885949" cy="390525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chemeClr val="tx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CA" sz="1100" b="1">
              <a:solidFill>
                <a:schemeClr val="bg1"/>
              </a:solidFill>
            </a:rPr>
            <a:t>Transférer</a:t>
          </a:r>
          <a:r>
            <a:rPr lang="fr-CA" sz="1100" b="1" baseline="0">
              <a:solidFill>
                <a:schemeClr val="bg1"/>
              </a:solidFill>
            </a:rPr>
            <a:t> dans une </a:t>
          </a:r>
        </a:p>
        <a:p>
          <a:pPr algn="ctr"/>
          <a:r>
            <a:rPr lang="fr-CA" sz="1100" b="1" baseline="0">
              <a:solidFill>
                <a:schemeClr val="bg1"/>
              </a:solidFill>
            </a:rPr>
            <a:t>nouvelle soumission</a:t>
          </a:r>
          <a:endParaRPr lang="fr-CA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9525</xdr:colOff>
      <xdr:row>20</xdr:row>
      <xdr:rowOff>200025</xdr:rowOff>
    </xdr:from>
    <xdr:to>
      <xdr:col>3</xdr:col>
      <xdr:colOff>28575</xdr:colOff>
      <xdr:row>20</xdr:row>
      <xdr:rowOff>514350</xdr:rowOff>
    </xdr:to>
    <xdr:sp macro="" textlink="">
      <xdr:nvSpPr>
        <xdr:cNvPr id="8" name="Rounded Rectangle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00025" y="2295525"/>
          <a:ext cx="400050" cy="314325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CA" sz="1100" b="1">
              <a:solidFill>
                <a:schemeClr val="tx1"/>
              </a:solidFill>
            </a:rPr>
            <a:t>-</a:t>
          </a:r>
        </a:p>
      </xdr:txBody>
    </xdr:sp>
    <xdr:clientData/>
  </xdr:twoCellAnchor>
  <xdr:twoCellAnchor>
    <xdr:from>
      <xdr:col>3</xdr:col>
      <xdr:colOff>171450</xdr:colOff>
      <xdr:row>20</xdr:row>
      <xdr:rowOff>200025</xdr:rowOff>
    </xdr:from>
    <xdr:to>
      <xdr:col>6</xdr:col>
      <xdr:colOff>0</xdr:colOff>
      <xdr:row>20</xdr:row>
      <xdr:rowOff>514350</xdr:rowOff>
    </xdr:to>
    <xdr:sp macro="" textlink="">
      <xdr:nvSpPr>
        <xdr:cNvPr id="9" name="Rounded Rectangle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42950" y="2295525"/>
          <a:ext cx="400050" cy="314325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CA" sz="1100" b="1">
              <a:solidFill>
                <a:schemeClr val="tx1"/>
              </a:solidFill>
            </a:rPr>
            <a:t>+</a:t>
          </a:r>
        </a:p>
      </xdr:txBody>
    </xdr:sp>
    <xdr:clientData/>
  </xdr:twoCellAnchor>
  <xdr:twoCellAnchor>
    <xdr:from>
      <xdr:col>55</xdr:col>
      <xdr:colOff>85726</xdr:colOff>
      <xdr:row>0</xdr:row>
      <xdr:rowOff>38099</xdr:rowOff>
    </xdr:from>
    <xdr:to>
      <xdr:col>64</xdr:col>
      <xdr:colOff>0</xdr:colOff>
      <xdr:row>1</xdr:row>
      <xdr:rowOff>161924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10563226" y="38099"/>
          <a:ext cx="1628774" cy="314325"/>
        </a:xfrm>
        <a:prstGeom prst="roundRect">
          <a:avLst/>
        </a:prstGeom>
        <a:solidFill>
          <a:srgbClr val="00B050"/>
        </a:solidFill>
        <a:ln>
          <a:solidFill>
            <a:schemeClr val="tx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CA" sz="1100" b="1">
              <a:solidFill>
                <a:schemeClr val="bg1"/>
              </a:solidFill>
            </a:rPr>
            <a:t>Transférer</a:t>
          </a:r>
          <a:r>
            <a:rPr lang="fr-CA" sz="1100" b="1" baseline="0">
              <a:solidFill>
                <a:schemeClr val="bg1"/>
              </a:solidFill>
            </a:rPr>
            <a:t> vers Genius</a:t>
          </a:r>
          <a:endParaRPr lang="fr-CA" sz="1100" b="1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gen-fs01\product%20owner\Vlarouche\PBI%20-%20V11\Excel%20Estimate\Video\Estimate\TA\Template%20-%20Excel%20estimate%20Video%20(2017-12-18%2013.13.11%20SU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lenovo\GeniusWindows\GeniusWindows\Excel%2525252520Estimate\Ecole\20131030151924SU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LENOVO\GeniusWindows\GeniusWindows\Excel%20Estimate\Ecole\20131030151924SU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gen-fs01\product%20owner\Vlarouche\PBI%20-%20V11\Excel%20Estimate\Template%20XM\Ventes\Ben\Sinox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xique"/>
      <sheetName val="Estimating &amp; Budget Worksheet"/>
      <sheetName val="Metal Part"/>
      <sheetName val="Multi-Level product"/>
      <sheetName val="Configurable - Laptop Seller"/>
      <sheetName val="Template Configurable Product"/>
      <sheetName val="Dimensional - Door &amp; Window"/>
      <sheetName val="Quote - Header (2)"/>
      <sheetName val="Template sheet"/>
      <sheetName val="Quote - Header(TEST)"/>
      <sheetName val="Quote - Header-Data"/>
      <sheetName val="Quote - Header"/>
      <sheetName val="Item"/>
      <sheetName val="Estimate - Header"/>
      <sheetName val="Estimate Currency"/>
      <sheetName val="Manufacturing Step Versioned"/>
      <sheetName val="Bom Item Versioned"/>
      <sheetName val="Manufacturing Step Estimate"/>
      <sheetName val="Bom Subcontracting Estimate"/>
      <sheetName val="Bom Item Estimate"/>
      <sheetName val="Activity Linked Mfg StepVersion"/>
      <sheetName val="Item Preliminary Purchase"/>
      <sheetName val="Quote - Detail"/>
      <sheetName val="Item Budget"/>
      <sheetName val="Customer Item Price"/>
      <sheetName val="Quote - Header - Import"/>
    </sheetNames>
    <sheetDataSet>
      <sheetData sheetId="0"/>
      <sheetData sheetId="1"/>
      <sheetData sheetId="2">
        <row r="7">
          <cell r="BD7">
            <v>6.25E-2</v>
          </cell>
        </row>
        <row r="8">
          <cell r="BD8">
            <v>0.125</v>
          </cell>
        </row>
        <row r="9">
          <cell r="BD9">
            <v>0.1875</v>
          </cell>
        </row>
        <row r="10">
          <cell r="BD10">
            <v>0.25</v>
          </cell>
        </row>
        <row r="11">
          <cell r="BD11">
            <v>0.3125</v>
          </cell>
        </row>
        <row r="12">
          <cell r="BD12">
            <v>0.375</v>
          </cell>
        </row>
        <row r="13">
          <cell r="BD13">
            <v>0.4375</v>
          </cell>
        </row>
        <row r="14">
          <cell r="BD14">
            <v>0.5</v>
          </cell>
        </row>
        <row r="15">
          <cell r="BD15">
            <v>0.5625</v>
          </cell>
        </row>
        <row r="16">
          <cell r="BD16">
            <v>0.625</v>
          </cell>
        </row>
        <row r="17">
          <cell r="BD17">
            <v>0.6875</v>
          </cell>
        </row>
        <row r="18">
          <cell r="BD18">
            <v>0.75</v>
          </cell>
        </row>
        <row r="19">
          <cell r="BD19">
            <v>0.8125</v>
          </cell>
        </row>
        <row r="20">
          <cell r="BD20">
            <v>0.875</v>
          </cell>
        </row>
        <row r="21">
          <cell r="BD21">
            <v>0.9375</v>
          </cell>
        </row>
        <row r="22">
          <cell r="BD2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MatieresPremieres"/>
      <sheetName val="Definition"/>
      <sheetName val="ESTD"/>
      <sheetName val="ESTB"/>
      <sheetName val="ESTG"/>
      <sheetName val="TransfertDetail"/>
      <sheetName val="TransfertGAM"/>
      <sheetName val="TransfertBOM"/>
      <sheetName val="ConfigTransfert"/>
      <sheetName val="Configuration"/>
      <sheetName val="LangueTemplate"/>
      <sheetName val="CLI"/>
      <sheetName val="EDB"/>
      <sheetName val="FAM"/>
      <sheetName val="ESTH"/>
    </sheetNames>
    <sheetDataSet>
      <sheetData sheetId="0"/>
      <sheetData sheetId="1">
        <row r="4">
          <cell r="A4" t="str">
            <v>Latitude E4200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MatieresPremieres"/>
      <sheetName val="Definition"/>
      <sheetName val="ESTD"/>
      <sheetName val="ESTB"/>
      <sheetName val="ESTG"/>
      <sheetName val="TransfertDetail"/>
      <sheetName val="TransfertGAM"/>
      <sheetName val="TransfertBOM"/>
      <sheetName val="ConfigTransfert"/>
      <sheetName val="Configuration"/>
      <sheetName val="LangueTemplate"/>
      <sheetName val="CLI"/>
      <sheetName val="EDB"/>
      <sheetName val="FAM"/>
      <sheetName val="ESTH"/>
    </sheetNames>
    <sheetDataSet>
      <sheetData sheetId="0"/>
      <sheetData sheetId="1">
        <row r="2">
          <cell r="A2" t="str">
            <v>Latitude E4200</v>
          </cell>
        </row>
        <row r="3">
          <cell r="A3" t="str">
            <v>Latitude E5400</v>
          </cell>
        </row>
        <row r="4">
          <cell r="A4" t="str">
            <v>Latitude E5510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Sheet1"/>
      <sheetName val="Est01"/>
      <sheetName val="F1"/>
      <sheetName val="TmplEst"/>
      <sheetName val="Tmpl"/>
      <sheetName val="Finder"/>
      <sheetName val="ErreursImp"/>
      <sheetName val="CalculBOM"/>
      <sheetName val="CalculGAM"/>
      <sheetName val="ResPrd"/>
      <sheetName val="BOM Exemple"/>
      <sheetName val="ImpHeader"/>
      <sheetName val="ImpMod"/>
      <sheetName val="ImpOption"/>
      <sheetName val="Sheet6"/>
      <sheetName val="ImpMach"/>
      <sheetName val="ImpOp"/>
      <sheetName val="ImpSpec15"/>
      <sheetName val="ImpDept"/>
      <sheetName val="CFG"/>
      <sheetName val="ESTH"/>
      <sheetName val="ESTD"/>
      <sheetName val="trD"/>
      <sheetName val="ConfigTransfert"/>
      <sheetName val="Configuration"/>
      <sheetName val="Sino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E2">
            <v>0</v>
          </cell>
        </row>
        <row r="3">
          <cell r="E3">
            <v>0</v>
          </cell>
        </row>
      </sheetData>
      <sheetData sheetId="9">
        <row r="2">
          <cell r="E2">
            <v>0</v>
          </cell>
        </row>
        <row r="3">
          <cell r="E3">
            <v>0</v>
          </cell>
        </row>
      </sheetData>
      <sheetData sheetId="10">
        <row r="3">
          <cell r="B3"/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/>
          <cell r="B2"/>
          <cell r="C2"/>
          <cell r="D2"/>
          <cell r="F2"/>
          <cell r="G2"/>
          <cell r="L2"/>
          <cell r="R2"/>
          <cell r="X2"/>
          <cell r="AE2"/>
        </row>
      </sheetData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id="16" name="Table131617" displayName="Table131617" ref="B21:AL22" totalsRowShown="0" headerRowDxfId="523" dataDxfId="522" dataCellStyle="Normal">
  <autoFilter ref="B21:AL22"/>
  <tableColumns count="37">
    <tableColumn id="1" name="Id" dataDxfId="521" dataCellStyle="Normal"/>
    <tableColumn id="2" name="BomVersionId" dataDxfId="520" dataCellStyle="Normal"/>
    <tableColumn id="3" name="EstimateDocumentNumber" dataDxfId="519" dataCellStyle="Normal"/>
    <tableColumn id="4" name="Item" dataDxfId="518" dataCellStyle="Normal"/>
    <tableColumn id="5" name="IsActive" dataDxfId="517" dataCellStyle="Normal"/>
    <tableColumn id="6" name="IsFinalEstimate" dataDxfId="516" dataCellStyle="Normal"/>
    <tableColumn id="7" name="IsEngineeringEstimate" dataDxfId="515" dataCellStyle="Normal"/>
    <tableColumn id="8" name="Note" dataDxfId="514" dataCellStyle="Normal"/>
    <tableColumn id="9" name="WorkflowStepCode" dataDxfId="513" dataCellStyle="Normal"/>
    <tableColumn id="10" name="ManualSalePrice" dataDxfId="512" dataCellStyle="Normal"/>
    <tableColumn id="11" name="SalesPriceToUseCode" dataDxfId="511" dataCellStyle="Normal"/>
    <tableColumn id="12" name="CalculationMethod1" dataDxfId="510" dataCellStyle="Normal"/>
    <tableColumn id="13" name="CalculationMethod2" dataDxfId="509" dataCellStyle="Normal"/>
    <tableColumn id="14" name="CalculationMethod3" dataDxfId="508" dataCellStyle="Normal"/>
    <tableColumn id="15" name="SelectedAlternative" dataDxfId="507" dataCellStyle="Normal"/>
    <tableColumn id="16" name="VolumeCurrent" dataDxfId="506" dataCellStyle="Normal"/>
    <tableColumn id="17" name="Volume1" dataDxfId="505" dataCellStyle="Normal"/>
    <tableColumn id="18" name="Volume2" dataDxfId="504" dataCellStyle="Normal"/>
    <tableColumn id="19" name="Volume3" dataDxfId="503" dataCellStyle="Normal"/>
    <tableColumn id="20" name="RawMaterialProfitMargin1" dataDxfId="502" dataCellStyle="Normal"/>
    <tableColumn id="21" name="RawMaterialProfitMargin2" dataDxfId="501" dataCellStyle="Normal"/>
    <tableColumn id="22" name="RawMaterialProfitMargin3" dataDxfId="500" dataCellStyle="Normal"/>
    <tableColumn id="23" name="SubcontractingProfitMargin1" dataDxfId="499" dataCellStyle="Normal"/>
    <tableColumn id="24" name="SubcontractingProfitMargin2" dataDxfId="498" dataCellStyle="Normal"/>
    <tableColumn id="25" name="SubcontractingProfitMargin3" dataDxfId="497" dataCellStyle="Normal"/>
    <tableColumn id="26" name="DirectLaborProfitMargin1" dataDxfId="496" dataCellStyle="Normal"/>
    <tableColumn id="27" name="DirectLaborProfitMargin2" dataDxfId="495" dataCellStyle="Normal"/>
    <tableColumn id="28" name="DirectLaborProfitMargin3" dataDxfId="494" dataCellStyle="Normal"/>
    <tableColumn id="29" name="MachineProfitMargin1" dataDxfId="493" dataCellStyle="Normal"/>
    <tableColumn id="30" name="MachineProfitMargin2" dataDxfId="492" dataCellStyle="Normal"/>
    <tableColumn id="31" name="MachineProfitMargin3" dataDxfId="491" dataCellStyle="Normal"/>
    <tableColumn id="32" name="OverheadProfitMargin1" dataDxfId="490" dataCellStyle="Normal"/>
    <tableColumn id="33" name="OverheadProfitMargin2" dataDxfId="489" dataCellStyle="Normal"/>
    <tableColumn id="34" name="OverheadProfitMargin3" dataDxfId="488" dataCellStyle="Normal"/>
    <tableColumn id="35" name="AdministrativeExpenseProfitMargin1" dataDxfId="487" dataCellStyle="Normal"/>
    <tableColumn id="36" name="AdministrativeExpenseProfitMargin2" dataDxfId="486" dataCellStyle="Normal"/>
    <tableColumn id="37" name="AdministrativeExpenseProfitMargin3" dataDxfId="485" dataCellStyle="Normal"/>
  </tableColumns>
  <tableStyleInfo name="GeniusBasicWorksheetTableStyle" showFirstColumn="0" showLastColumn="0" showRowStripes="1" showColumnStripes="0"/>
</table>
</file>

<file path=xl/tables/table10.xml><?xml version="1.0" encoding="utf-8"?>
<table xmlns="http://schemas.openxmlformats.org/spreadsheetml/2006/main" id="27" name="Table928" displayName="Table928" ref="B81:H83" totalsRowShown="0" headerRowDxfId="313" dataDxfId="312" headerRowCellStyle="Normal">
  <autoFilter ref="B81:H83"/>
  <tableColumns count="7">
    <tableColumn id="1" name="Id" dataDxfId="311" dataCellStyle="Normal"/>
    <tableColumn id="2" name="ProductCode" dataDxfId="310" dataCellStyle="Normal"/>
    <tableColumn id="3" name="BomVersionId" dataDxfId="309" dataCellStyle="Normal"/>
    <tableColumn id="4" name="ItemCode" dataDxfId="308" dataCellStyle="Normal"/>
    <tableColumn id="5" name="Quantity" dataDxfId="307" dataCellStyle="Normal"/>
    <tableColumn id="6" name="DelayDays" dataDxfId="306" dataCellStyle="Normal"/>
    <tableColumn id="7" name="DelayReferenceModeCode" dataDxfId="305" dataCellStyle="Normal"/>
  </tableColumns>
  <tableStyleInfo name="GeniusBasicWorksheetTableStyle" showFirstColumn="0" showLastColumn="0" showRowStripes="1" showColumnStripes="0"/>
</table>
</file>

<file path=xl/tables/table11.xml><?xml version="1.0" encoding="utf-8"?>
<table xmlns="http://schemas.openxmlformats.org/spreadsheetml/2006/main" id="28" name="Table1029" displayName="Table1029" ref="B87:R90" totalsRowShown="0" headerRowDxfId="304" dataDxfId="303" headerRowCellStyle="Normal">
  <autoFilter ref="B87:R90"/>
  <tableColumns count="17">
    <tableColumn id="1" name="Id" dataDxfId="302" dataCellStyle="Normal"/>
    <tableColumn id="2" name="ItemCode" dataDxfId="301" dataCellStyle="Normal"/>
    <tableColumn id="3" name="BomVersionId" dataDxfId="300" dataCellStyle="Normal"/>
    <tableColumn id="4" name="CostCategoryCode" dataDxfId="299" dataCellStyle="Normal"/>
    <tableColumn id="5" name="MachineHours" dataDxfId="298" dataCellStyle="Normal"/>
    <tableColumn id="6" name="MachineRate" dataDxfId="297" dataCellStyle="Normal"/>
    <tableColumn id="7" name="NumberOfEmployee" dataDxfId="296" dataCellStyle="Normal"/>
    <tableColumn id="8" name="EmployeeHours" dataDxfId="295" dataCellStyle="Normal"/>
    <tableColumn id="9" name="EmployeeRate" dataDxfId="294" dataCellStyle="Normal"/>
    <tableColumn id="10" name="IsCalculated" dataDxfId="293" dataCellStyle="Normal"/>
    <tableColumn id="11" name="CalculatedAmount" dataDxfId="292" dataCellStyle="Normal"/>
    <tableColumn id="12" name="RevisedAmount" dataDxfId="291" dataCellStyle="Normal"/>
    <tableColumn id="13" name="UsedAmount" dataDxfId="290" dataCellStyle="Normal"/>
    <tableColumn id="14" name="Note" dataDxfId="289" dataCellStyle="Normal"/>
    <tableColumn id="15" name="CreateDate" dataDxfId="288" dataCellStyle="Normal"/>
    <tableColumn id="16" name="LastUpdate" dataDxfId="287" dataCellStyle="Normal"/>
    <tableColumn id="17" name="LastUser" dataDxfId="286" dataCellStyle="Normal"/>
  </tableColumns>
  <tableStyleInfo name="GeniusBasicWorksheetTableStyle" showFirstColumn="0" showLastColumn="0" showRowStripes="1" showColumnStripes="0"/>
</table>
</file>

<file path=xl/tables/table12.xml><?xml version="1.0" encoding="utf-8"?>
<table xmlns="http://schemas.openxmlformats.org/spreadsheetml/2006/main" id="30" name="Table11231" displayName="Table11231" ref="B94:N98" totalsRowShown="0" headerRowDxfId="285" dataDxfId="284" headerRowCellStyle="Normal">
  <autoFilter ref="B94:N98"/>
  <tableColumns count="13">
    <tableColumn id="1" name="Id" dataDxfId="283" dataCellStyle="Normal"/>
    <tableColumn id="2" name="PriceListHeaderCode" dataDxfId="282" dataCellStyle="Normal"/>
    <tableColumn id="3" name="ItemCode" dataDxfId="281" dataCellStyle="Normal"/>
    <tableColumn id="4" name="CustomerItemId" dataDxfId="280" dataCellStyle="Normal"/>
    <tableColumn id="5" name="MaxQuantity" dataDxfId="279" dataCellStyle="Normal"/>
    <tableColumn id="6" name="ListPrice" dataDxfId="278" dataCellStyle="Normal"/>
    <tableColumn id="7" name="NetPrice" dataDxfId="277" dataCellStyle="Normal"/>
    <tableColumn id="8" name="Discount" dataDxfId="276" dataCellStyle="Normal"/>
    <tableColumn id="9" name="Currency" dataDxfId="275" dataCellStyle="Normal"/>
    <tableColumn id="10" name="Active" dataDxfId="274" dataCellStyle="Normal"/>
    <tableColumn id="11" name="CreateDate" dataDxfId="273" dataCellStyle="Normal"/>
    <tableColumn id="12" name="LastUpdate" dataDxfId="272" dataCellStyle="Normal"/>
    <tableColumn id="13" name="LastUser" dataDxfId="271" dataCellStyle="Normal"/>
  </tableColumns>
  <tableStyleInfo name="GeniusBasicWorksheetTableStyle" showFirstColumn="0" showLastColumn="0" showRowStripes="1" showColumnStripes="0"/>
</table>
</file>

<file path=xl/tables/table13.xml><?xml version="1.0" encoding="utf-8"?>
<table xmlns="http://schemas.openxmlformats.org/spreadsheetml/2006/main" id="13" name="Table114" displayName="Table114" ref="A1:BB2" totalsRowShown="0" headerRowCellStyle="Normal">
  <autoFilter ref="A1:BB2"/>
  <tableColumns count="54">
    <tableColumn id="1" name="QuoteHeaderId" dataDxfId="270" dataCellStyle="Normal"/>
    <tableColumn id="2" name="QuoteHeaderCode" dataDxfId="269" dataCellStyle="Normal"/>
    <tableColumn id="3" name="Date" dataDxfId="268" dataCellStyle="Normal"/>
    <tableColumn id="4" name="BillToCustomerCode" dataDxfId="267" dataCellStyle="Normal"/>
    <tableColumn id="5" name="BillToCustomerName" dataDxfId="266" dataCellStyle="Normal"/>
    <tableColumn id="6" name="BillToAddress1" dataDxfId="265" dataCellStyle="Normal"/>
    <tableColumn id="7" name="BillToAddress2" dataDxfId="264" dataCellStyle="Normal"/>
    <tableColumn id="8" name="BillToCity" dataDxfId="263" dataCellStyle="Normal"/>
    <tableColumn id="9" name="BillToZipCode" dataDxfId="262" dataCellStyle="Normal"/>
    <tableColumn id="10" name="BillToProvinceCode" dataDxfId="261" dataCellStyle="Normal"/>
    <tableColumn id="11" name="BillToCountryCode" dataDxfId="260" dataCellStyle="Normal"/>
    <tableColumn id="12" name="ShipToCustomerCode" dataDxfId="259" dataCellStyle="Normal"/>
    <tableColumn id="13" name="ShipToCustomerName" dataDxfId="258" dataCellStyle="Normal"/>
    <tableColumn id="14" name="ShipToAddress1" dataDxfId="257" dataCellStyle="Normal"/>
    <tableColumn id="15" name="ShipToAddress2" dataDxfId="256" dataCellStyle="Normal"/>
    <tableColumn id="16" name="ShipToCity" dataDxfId="255" dataCellStyle="Normal"/>
    <tableColumn id="17" name="ShipToZipCode" dataDxfId="254" dataCellStyle="Normal"/>
    <tableColumn id="18" name="ShipToProvinceCode" dataDxfId="253" dataCellStyle="Normal"/>
    <tableColumn id="19" name="ShipToCountryCode" dataDxfId="252" dataCellStyle="Normal"/>
    <tableColumn id="20" name="ShippingModeCode" dataDxfId="251" dataCellStyle="Normal"/>
    <tableColumn id="21" name="CarrierCode" dataDxfId="250" dataCellStyle="Normal"/>
    <tableColumn id="22" name="Fob" dataDxfId="249" dataCellStyle="Normal"/>
    <tableColumn id="23" name="ShippingContact" dataDxfId="248" dataCellStyle="Normal"/>
    <tableColumn id="24" name="ShippingPhone" dataDxfId="247" dataCellStyle="Normal"/>
    <tableColumn id="25" name="ShippingFax" dataDxfId="246" dataCellStyle="Normal"/>
    <tableColumn id="26" name="PaymentTermCode" dataDxfId="245" dataCellStyle="Normal"/>
    <tableColumn id="27" name="SalesmanCode" dataDxfId="244" dataCellStyle="Normal"/>
    <tableColumn id="28" name="TerritoryCode" dataDxfId="243" dataCellStyle="Normal"/>
    <tableColumn id="29" name="RequestForQuotation" dataDxfId="242" dataCellStyle="Normal"/>
    <tableColumn id="30" name="CurrencyCode" dataDxfId="241" dataCellStyle="Normal"/>
    <tableColumn id="31" name="CurrencyFactor" dataDxfId="240" dataCellStyle="Normal"/>
    <tableColumn id="32" name="ExchangeRateTypeCode" dataDxfId="239" dataCellStyle="Normal"/>
    <tableColumn id="33" name="IsContractExchangeRate" dataDxfId="238" dataCellStyle="Normal"/>
    <tableColumn id="34" name="TaxGroupHeaderCode" dataDxfId="237" dataCellStyle="Normal"/>
    <tableColumn id="35" name="Taxes" dataDxfId="236" dataCellStyle="Normal"/>
    <tableColumn id="36" name="TotalAfterTaxes" dataDxfId="235" dataCellStyle="Normal"/>
    <tableColumn id="37" name="TotalBeforeTaxes" dataDxfId="234" dataCellStyle="Normal"/>
    <tableColumn id="38" name="RevisionNumber" dataDxfId="233" dataCellStyle="Normal"/>
    <tableColumn id="39" name="RevisionDate" dataDxfId="232" dataCellStyle="Normal"/>
    <tableColumn id="40" name="IsManualRevisionDate" dataDxfId="231" dataCellStyle="Normal"/>
    <tableColumn id="41" name="ExpiryDate" dataDxfId="230" dataCellStyle="Normal"/>
    <tableColumn id="42" name="Delay" dataDxfId="229" dataCellStyle="Normal"/>
    <tableColumn id="43" name="EffectiveDate" dataDxfId="228" dataCellStyle="Normal"/>
    <tableColumn id="44" name="ProjectNumber" dataDxfId="227" dataCellStyle="Normal"/>
    <tableColumn id="45" name="PlannedPaymentDistributionMode" dataDxfId="226" dataCellStyle="Normal"/>
    <tableColumn id="46" name="Notes" dataDxfId="225" dataCellStyle="Normal"/>
    <tableColumn id="47" name="TotalQuoteWeight" dataDxfId="224" dataCellStyle="Normal"/>
    <tableColumn id="48" name="Status" dataDxfId="223" dataCellStyle="Normal"/>
    <tableColumn id="49" name="StatusDate" dataDxfId="222" dataCellStyle="Normal"/>
    <tableColumn id="50" name="StatusProbability" dataDxfId="221" dataCellStyle="Normal"/>
    <tableColumn id="51" name="StatusComment" dataDxfId="220" dataCellStyle="Normal"/>
    <tableColumn id="52" name="CreationUser" dataDxfId="219" dataCellStyle="Normal"/>
    <tableColumn id="53" name="LastUpdate" dataDxfId="218" dataCellStyle="Normal"/>
    <tableColumn id="54" name="LastUser" dataDxfId="217" dataCellStyle="Normal"/>
  </tableColumns>
  <tableStyleInfo name="GeniusBasicWorksheetTableStyle" showFirstColumn="0" showLastColumn="0" showRowStripes="1" showColumnStripes="0"/>
</table>
</file>

<file path=xl/tables/table14.xml><?xml version="1.0" encoding="utf-8"?>
<table xmlns="http://schemas.openxmlformats.org/spreadsheetml/2006/main" id="1" name="Table1142" displayName="Table1142" ref="A1:BB2" totalsRowShown="0" headerRowCellStyle="Normal">
  <autoFilter ref="A1:BB2"/>
  <tableColumns count="54">
    <tableColumn id="1" name="QuoteHeaderId" dataDxfId="216" dataCellStyle="Normal"/>
    <tableColumn id="2" name="QuoteHeaderCode" dataDxfId="215" dataCellStyle="Normal"/>
    <tableColumn id="3" name="Date" dataDxfId="214" dataCellStyle="Normal"/>
    <tableColumn id="4" name="BillToCustomerCode" dataDxfId="213" dataCellStyle="Normal"/>
    <tableColumn id="5" name="BillToCustomerName" dataDxfId="212" dataCellStyle="Normal"/>
    <tableColumn id="6" name="BillToAddress1" dataDxfId="211" dataCellStyle="Normal"/>
    <tableColumn id="7" name="BillToAddress2" dataDxfId="210" dataCellStyle="Normal"/>
    <tableColumn id="8" name="BillToCity" dataDxfId="209" dataCellStyle="Normal"/>
    <tableColumn id="9" name="BillToZipCode" dataDxfId="208" dataCellStyle="Normal"/>
    <tableColumn id="10" name="BillToProvinceCode" dataDxfId="207" dataCellStyle="Normal"/>
    <tableColumn id="11" name="BillToCountryCode" dataDxfId="206" dataCellStyle="Normal"/>
    <tableColumn id="12" name="ShipToCustomerCode" dataDxfId="205" dataCellStyle="Normal"/>
    <tableColumn id="13" name="ShipToCustomerName" dataDxfId="204" dataCellStyle="Normal"/>
    <tableColumn id="14" name="ShipToAddress1" dataDxfId="203" dataCellStyle="Normal"/>
    <tableColumn id="15" name="ShipToAddress2" dataDxfId="202" dataCellStyle="Normal"/>
    <tableColumn id="16" name="ShipToCity" dataDxfId="201" dataCellStyle="Normal"/>
    <tableColumn id="17" name="ShipToZipCode" dataDxfId="200" dataCellStyle="Normal"/>
    <tableColumn id="18" name="ShipToProvinceCode" dataDxfId="199" dataCellStyle="Normal"/>
    <tableColumn id="19" name="ShipToCountryCode" dataDxfId="198" dataCellStyle="Normal"/>
    <tableColumn id="20" name="ShippingModeCode" dataDxfId="197" dataCellStyle="Normal"/>
    <tableColumn id="21" name="CarrierCode" dataDxfId="196" dataCellStyle="Normal"/>
    <tableColumn id="22" name="Fob" dataDxfId="195" dataCellStyle="Normal"/>
    <tableColumn id="23" name="ShippingContact" dataDxfId="194" dataCellStyle="Normal"/>
    <tableColumn id="24" name="ShippingPhone" dataDxfId="193" dataCellStyle="Normal"/>
    <tableColumn id="25" name="ShippingFax" dataDxfId="192" dataCellStyle="Normal"/>
    <tableColumn id="26" name="PaymentTermCode" dataDxfId="191" dataCellStyle="Normal"/>
    <tableColumn id="27" name="SalesmanCode" dataDxfId="190" dataCellStyle="Normal"/>
    <tableColumn id="28" name="TerritoryCode" dataDxfId="189" dataCellStyle="Normal"/>
    <tableColumn id="29" name="RequestForQuotation" dataDxfId="188" dataCellStyle="Normal"/>
    <tableColumn id="30" name="CurrencyCode" dataDxfId="187" dataCellStyle="Normal"/>
    <tableColumn id="31" name="CurrencyFactor" dataDxfId="186" dataCellStyle="Normal"/>
    <tableColumn id="32" name="ExchangeRateTypeCode" dataDxfId="185" dataCellStyle="Normal"/>
    <tableColumn id="33" name="IsContractExchangeRate" dataDxfId="184" dataCellStyle="Normal"/>
    <tableColumn id="34" name="TaxGroupHeaderCode" dataDxfId="183" dataCellStyle="Normal"/>
    <tableColumn id="35" name="Taxes" dataDxfId="182" dataCellStyle="Normal"/>
    <tableColumn id="36" name="TotalAfterTaxes" dataDxfId="181" dataCellStyle="Normal"/>
    <tableColumn id="37" name="TotalBeforeTaxes" dataDxfId="180" dataCellStyle="Normal"/>
    <tableColumn id="38" name="RevisionNumber" dataDxfId="179" dataCellStyle="Normal"/>
    <tableColumn id="39" name="RevisionDate" dataDxfId="178" dataCellStyle="Normal"/>
    <tableColumn id="40" name="IsManualRevisionDate" dataDxfId="177" dataCellStyle="Normal"/>
    <tableColumn id="41" name="ExpiryDate" dataDxfId="176" dataCellStyle="Normal"/>
    <tableColumn id="42" name="Delay" dataDxfId="175" dataCellStyle="Normal"/>
    <tableColumn id="43" name="EffectiveDate" dataDxfId="174" dataCellStyle="Normal"/>
    <tableColumn id="44" name="ProjectNumber" dataDxfId="173" dataCellStyle="Normal"/>
    <tableColumn id="45" name="PlannedPaymentDistributionMode" dataDxfId="172" dataCellStyle="Normal"/>
    <tableColumn id="46" name="Notes" dataDxfId="171" dataCellStyle="Normal"/>
    <tableColumn id="47" name="TotalQuoteWeight" dataDxfId="170" dataCellStyle="Normal"/>
    <tableColumn id="48" name="Status" dataDxfId="169" dataCellStyle="Normal"/>
    <tableColumn id="49" name="StatusDate" dataDxfId="168" dataCellStyle="Normal"/>
    <tableColumn id="50" name="StatusProbability" dataDxfId="167" dataCellStyle="Normal"/>
    <tableColumn id="51" name="StatusComment" dataDxfId="166" dataCellStyle="Normal"/>
    <tableColumn id="52" name="CreationUser" dataDxfId="165" dataCellStyle="Normal"/>
    <tableColumn id="53" name="LastUpdate" dataDxfId="164" dataCellStyle="Normal"/>
    <tableColumn id="54" name="LastUser" dataDxfId="163" dataCellStyle="Normal"/>
  </tableColumns>
  <tableStyleInfo name="GeniusBasicWorksheetTableStyle" showFirstColumn="0" showLastColumn="0" showRowStripes="1" showColumnStripes="0"/>
</table>
</file>

<file path=xl/tables/table15.xml><?xml version="1.0" encoding="utf-8"?>
<table xmlns="http://schemas.openxmlformats.org/spreadsheetml/2006/main" id="2" name="Table1" displayName="Table1" ref="A1:BB2" insertRow="1" totalsRowShown="0" headerRowDxfId="162" headerRowCellStyle="Normal">
  <autoFilter ref="A1:BB2"/>
  <tableColumns count="54">
    <tableColumn id="1" name="QuoteHeaderId" dataDxfId="161" totalsRowDxfId="160" dataCellStyle="Normal"/>
    <tableColumn id="2" name="QuoteHeaderCode" dataDxfId="159" totalsRowDxfId="158" dataCellStyle="Normal"/>
    <tableColumn id="3" name="Date" dataDxfId="157" totalsRowDxfId="156" dataCellStyle="Normal"/>
    <tableColumn id="4" name="BillToCustomerCode" dataDxfId="155" totalsRowDxfId="154" dataCellStyle="Normal"/>
    <tableColumn id="5" name="BillToCustomerName" dataDxfId="153" totalsRowDxfId="152" dataCellStyle="Normal"/>
    <tableColumn id="6" name="BillToAddress1" dataDxfId="151" totalsRowDxfId="150" dataCellStyle="Normal"/>
    <tableColumn id="7" name="BillToAddress2" dataDxfId="149" totalsRowDxfId="148" dataCellStyle="Normal"/>
    <tableColumn id="8" name="BillToCity" dataDxfId="147" totalsRowDxfId="146" dataCellStyle="Normal"/>
    <tableColumn id="9" name="BillToZipCode" dataDxfId="145" totalsRowDxfId="144" dataCellStyle="Normal"/>
    <tableColumn id="10" name="BillToProvinceCode" dataDxfId="143" totalsRowDxfId="142" dataCellStyle="Normal"/>
    <tableColumn id="11" name="BillToCountryCode" dataDxfId="141" totalsRowDxfId="140" dataCellStyle="Normal"/>
    <tableColumn id="12" name="ShipToCustomerCode" dataDxfId="139" totalsRowDxfId="138" dataCellStyle="Normal"/>
    <tableColumn id="13" name="ShipToCustomerName" dataDxfId="137" totalsRowDxfId="136" dataCellStyle="Normal"/>
    <tableColumn id="14" name="ShipToAddress1" dataDxfId="135" totalsRowDxfId="134" dataCellStyle="Normal"/>
    <tableColumn id="15" name="ShipToAddress2" dataDxfId="133" totalsRowDxfId="132" dataCellStyle="Normal"/>
    <tableColumn id="16" name="ShipToCity" dataDxfId="131" totalsRowDxfId="130" dataCellStyle="Normal"/>
    <tableColumn id="17" name="ShipToZipCode" dataDxfId="129" totalsRowDxfId="128" dataCellStyle="Normal"/>
    <tableColumn id="18" name="ShipToProvinceCode" dataDxfId="127" totalsRowDxfId="126" dataCellStyle="Normal"/>
    <tableColumn id="19" name="ShipToCountryCode" dataDxfId="125" totalsRowDxfId="124" dataCellStyle="Normal"/>
    <tableColumn id="20" name="ShippingModeCode" dataDxfId="123" totalsRowDxfId="122" dataCellStyle="Normal"/>
    <tableColumn id="21" name="CarrierCode" dataDxfId="121" totalsRowDxfId="120" dataCellStyle="Normal"/>
    <tableColumn id="22" name="Fob" dataDxfId="119" totalsRowDxfId="118" dataCellStyle="Normal"/>
    <tableColumn id="23" name="ShippingContact" dataDxfId="117" totalsRowDxfId="116" dataCellStyle="Normal"/>
    <tableColumn id="24" name="ShippingPhone" dataDxfId="115" totalsRowDxfId="114" dataCellStyle="Normal"/>
    <tableColumn id="25" name="ShippingFax" dataDxfId="113" totalsRowDxfId="112" dataCellStyle="Normal"/>
    <tableColumn id="26" name="PaymentTermCode" dataDxfId="111" totalsRowDxfId="110" dataCellStyle="Normal"/>
    <tableColumn id="27" name="SalesmanCode" dataDxfId="109" totalsRowDxfId="108" dataCellStyle="Normal"/>
    <tableColumn id="28" name="TerritoryCode" dataDxfId="107" totalsRowDxfId="106" dataCellStyle="Normal"/>
    <tableColumn id="29" name="RequestForQuotation" dataDxfId="105" totalsRowDxfId="104" dataCellStyle="Normal"/>
    <tableColumn id="30" name="CurrencyCode" dataDxfId="103" totalsRowDxfId="102" dataCellStyle="Normal"/>
    <tableColumn id="31" name="CurrencyFactor" dataDxfId="101" totalsRowDxfId="100" dataCellStyle="Normal"/>
    <tableColumn id="32" name="ExchangeRateTypeCode" dataDxfId="99" totalsRowDxfId="98" dataCellStyle="Normal"/>
    <tableColumn id="33" name="IsContractExchangeRate" dataDxfId="97" totalsRowDxfId="96" dataCellStyle="Normal"/>
    <tableColumn id="34" name="TaxGroupHeaderCode" dataDxfId="95" totalsRowDxfId="94" dataCellStyle="Normal"/>
    <tableColumn id="35" name="Taxes" dataDxfId="93" totalsRowDxfId="92" dataCellStyle="Normal"/>
    <tableColumn id="36" name="TotalAfterTaxes" dataDxfId="91" totalsRowDxfId="90" dataCellStyle="Normal"/>
    <tableColumn id="37" name="TotalBeforeTaxes" dataDxfId="89" totalsRowDxfId="88" dataCellStyle="Normal"/>
    <tableColumn id="38" name="RevisionNumber" dataDxfId="87" totalsRowDxfId="86" dataCellStyle="Normal"/>
    <tableColumn id="39" name="RevisionDate" dataDxfId="85" totalsRowDxfId="84" dataCellStyle="Normal"/>
    <tableColumn id="40" name="IsManualRevisionDate" dataDxfId="83" totalsRowDxfId="82" dataCellStyle="Normal"/>
    <tableColumn id="41" name="ExpiryDate" dataDxfId="81" totalsRowDxfId="80" dataCellStyle="Normal"/>
    <tableColumn id="42" name="Delay" dataDxfId="79" totalsRowDxfId="78" dataCellStyle="Normal"/>
    <tableColumn id="43" name="EffectiveDate" dataDxfId="77" totalsRowDxfId="76" dataCellStyle="Normal"/>
    <tableColumn id="44" name="ProjectNumber" dataDxfId="75" totalsRowDxfId="74" dataCellStyle="Normal"/>
    <tableColumn id="45" name="PlannedPaymentDistributionMode" dataDxfId="73" totalsRowDxfId="72" dataCellStyle="Normal"/>
    <tableColumn id="46" name="Notes" dataDxfId="71" totalsRowDxfId="70" dataCellStyle="Normal"/>
    <tableColumn id="47" name="TotalQuoteWeight" dataDxfId="69" totalsRowDxfId="68" dataCellStyle="Normal"/>
    <tableColumn id="48" name="Status" dataDxfId="67" totalsRowDxfId="66" dataCellStyle="Normal"/>
    <tableColumn id="49" name="StatusDate" dataDxfId="65" totalsRowDxfId="64" dataCellStyle="Normal"/>
    <tableColumn id="50" name="StatusProbability" dataDxfId="63" totalsRowDxfId="62" dataCellStyle="Normal"/>
    <tableColumn id="51" name="StatusComment" dataDxfId="61" totalsRowDxfId="60" dataCellStyle="Normal"/>
    <tableColumn id="52" name="CreationUser" dataDxfId="59" totalsRowDxfId="58" dataCellStyle="Normal"/>
    <tableColumn id="53" name="LastUpdate" dataDxfId="57" totalsRowDxfId="56" dataCellStyle="Normal"/>
    <tableColumn id="54" name="LastUser" dataDxfId="55" totalsRowDxfId="54" dataCellStyle="Normal"/>
  </tableColumns>
  <tableStyleInfo name="GeniusBasicWorksheetTableStyle" showFirstColumn="0" showLastColumn="0" showRowStripes="1" showColumnStripes="0"/>
</table>
</file>

<file path=xl/tables/table16.xml><?xml version="1.0" encoding="utf-8"?>
<table xmlns="http://schemas.openxmlformats.org/spreadsheetml/2006/main" id="19" name="Table11420" displayName="Table11420" ref="A1:BB3" totalsRowShown="0" headerRowCellStyle="Normal">
  <autoFilter ref="A1:BB3"/>
  <tableColumns count="54">
    <tableColumn id="1" name="QuoteHeaderId" dataDxfId="53" dataCellStyle="Normal"/>
    <tableColumn id="2" name="QuoteHeaderCode" dataDxfId="52" dataCellStyle="Normal"/>
    <tableColumn id="3" name="Date" dataDxfId="51" dataCellStyle="Normal"/>
    <tableColumn id="4" name="BillToCustomerCode" dataDxfId="50" dataCellStyle="Normal"/>
    <tableColumn id="5" name="BillToCustomerName" dataDxfId="49" dataCellStyle="Normal"/>
    <tableColumn id="6" name="BillToAddress1" dataDxfId="48" dataCellStyle="Normal"/>
    <tableColumn id="7" name="BillToAddress2" dataDxfId="47" dataCellStyle="Normal"/>
    <tableColumn id="8" name="BillToCity" dataDxfId="46" dataCellStyle="Normal"/>
    <tableColumn id="9" name="BillToZipCode" dataDxfId="45" dataCellStyle="Normal"/>
    <tableColumn id="10" name="BillToProvinceCode" dataDxfId="44" dataCellStyle="Normal"/>
    <tableColumn id="11" name="BillToCountryCode" dataDxfId="43" dataCellStyle="Normal"/>
    <tableColumn id="12" name="ShipToCustomerCode" dataDxfId="42" dataCellStyle="Normal"/>
    <tableColumn id="13" name="ShipToCustomerName" dataDxfId="41" dataCellStyle="Normal"/>
    <tableColumn id="14" name="ShipToAddress1" dataDxfId="40" dataCellStyle="Normal"/>
    <tableColumn id="15" name="ShipToAddress2" dataDxfId="39" dataCellStyle="Normal"/>
    <tableColumn id="16" name="ShipToCity" dataDxfId="38" dataCellStyle="Normal"/>
    <tableColumn id="17" name="ShipToZipCode" dataDxfId="37" dataCellStyle="Normal"/>
    <tableColumn id="18" name="ShipToProvinceCode" dataDxfId="36" dataCellStyle="Normal"/>
    <tableColumn id="19" name="ShipToCountryCode" dataDxfId="35" dataCellStyle="Normal"/>
    <tableColumn id="20" name="ShippingModeCode" dataDxfId="34" dataCellStyle="Normal"/>
    <tableColumn id="21" name="CarrierCode" dataDxfId="33" dataCellStyle="Normal"/>
    <tableColumn id="22" name="Fob" dataDxfId="32" dataCellStyle="Normal"/>
    <tableColumn id="23" name="ShippingContact" dataDxfId="31" dataCellStyle="Normal"/>
    <tableColumn id="24" name="ShippingPhone" dataDxfId="30" dataCellStyle="Normal"/>
    <tableColumn id="25" name="ShippingFax" dataDxfId="29" dataCellStyle="Normal"/>
    <tableColumn id="26" name="PaymentTermCode" dataDxfId="28" dataCellStyle="Normal"/>
    <tableColumn id="27" name="SalesmanCode" dataDxfId="27" dataCellStyle="Normal"/>
    <tableColumn id="28" name="TerritoryCode" dataDxfId="26" dataCellStyle="Normal"/>
    <tableColumn id="29" name="RequestForQuotation" dataDxfId="25" dataCellStyle="Normal"/>
    <tableColumn id="30" name="CurrencyCode" dataDxfId="24" dataCellStyle="Normal"/>
    <tableColumn id="31" name="CurrencyFactor" dataDxfId="23" dataCellStyle="Normal"/>
    <tableColumn id="32" name="ExchangeRateTypeCode" dataDxfId="22" dataCellStyle="Normal"/>
    <tableColumn id="33" name="IsContractExchangeRate" dataDxfId="21" dataCellStyle="Normal"/>
    <tableColumn id="34" name="TaxGroupHeaderCode" dataDxfId="20" dataCellStyle="Normal"/>
    <tableColumn id="35" name="Taxes" dataDxfId="19" dataCellStyle="Normal"/>
    <tableColumn id="36" name="TotalAfterTaxes" dataDxfId="18" dataCellStyle="Normal"/>
    <tableColumn id="37" name="TotalBeforeTaxes" dataDxfId="17" dataCellStyle="Normal"/>
    <tableColumn id="38" name="RevisionNumber" dataDxfId="16" dataCellStyle="Normal"/>
    <tableColumn id="39" name="RevisionDate" dataDxfId="15" dataCellStyle="Normal"/>
    <tableColumn id="40" name="IsManualRevisionDate" dataDxfId="14" dataCellStyle="Normal"/>
    <tableColumn id="41" name="ExpiryDate" dataDxfId="13" dataCellStyle="Normal"/>
    <tableColumn id="42" name="Delay" dataDxfId="12" dataCellStyle="Normal"/>
    <tableColumn id="43" name="EffectiveDate" dataDxfId="11" dataCellStyle="Normal"/>
    <tableColumn id="44" name="ProjectNumber" dataDxfId="10" dataCellStyle="Normal"/>
    <tableColumn id="45" name="PlannedPaymentDistributionMode" dataDxfId="9" dataCellStyle="Normal"/>
    <tableColumn id="46" name="Notes" dataDxfId="8" dataCellStyle="Normal"/>
    <tableColumn id="47" name="TotalQuoteWeight" dataDxfId="7" dataCellStyle="Normal"/>
    <tableColumn id="48" name="Status" dataDxfId="6" dataCellStyle="Normal"/>
    <tableColumn id="49" name="StatusDate" dataDxfId="5" dataCellStyle="Normal"/>
    <tableColumn id="50" name="StatusProbability" dataDxfId="4" dataCellStyle="Normal"/>
    <tableColumn id="51" name="StatusComment" dataDxfId="3" dataCellStyle="Normal"/>
    <tableColumn id="52" name="CreationUser" dataDxfId="2" dataCellStyle="Normal"/>
    <tableColumn id="53" name="LastUpdate" dataDxfId="1" dataCellStyle="Normal"/>
    <tableColumn id="54" name="LastUser" dataDxfId="0" dataCellStyle="Normal"/>
  </tableColumns>
  <tableStyleInfo name="GeniusBasicWorksheetTableStyle" showFirstColumn="0" showLastColumn="0" showRowStripes="1" showColumnStripes="0"/>
</table>
</file>

<file path=xl/tables/table2.xml><?xml version="1.0" encoding="utf-8"?>
<table xmlns="http://schemas.openxmlformats.org/spreadsheetml/2006/main" id="17" name="Table218" displayName="Table218" ref="B26:I28" totalsRowShown="0" headerRowDxfId="484" dataDxfId="483" headerRowCellStyle="Normal">
  <autoFilter ref="B26:I28"/>
  <tableColumns count="8">
    <tableColumn id="1" name="EstimateCurrencyId" dataDxfId="482" dataCellStyle="Normal"/>
    <tableColumn id="2" name="EstimateHeaderId" dataDxfId="481" dataCellStyle="Normal"/>
    <tableColumn id="3" name="CurrencyCode" dataDxfId="480" dataCellStyle="Normal"/>
    <tableColumn id="4" name="IsDefault" dataDxfId="479" dataCellStyle="Normal"/>
    <tableColumn id="5" name="UsedRate" dataDxfId="478" dataCellStyle="Normal"/>
    <tableColumn id="6" name="CreationDate" dataDxfId="477" dataCellStyle="Normal"/>
    <tableColumn id="7" name="LastUpdate" dataDxfId="476" dataCellStyle="Normal"/>
    <tableColumn id="8" name="LastUser" dataDxfId="475" dataCellStyle="Normal"/>
  </tableColumns>
  <tableStyleInfo name="GeniusBasicWorksheetTableStyle" showFirstColumn="0" showLastColumn="0" showRowStripes="1" showColumnStripes="0"/>
</table>
</file>

<file path=xl/tables/table3.xml><?xml version="1.0" encoding="utf-8"?>
<table xmlns="http://schemas.openxmlformats.org/spreadsheetml/2006/main" id="18" name="Table13161719" displayName="Table13161719" ref="B16:AG17" totalsRowShown="0" headerRowDxfId="474" dataDxfId="473" dataCellStyle="Normal">
  <autoFilter ref="B16:AG17"/>
  <tableColumns count="32">
    <tableColumn id="1" name="QuoteDetailId" dataDxfId="472" dataCellStyle="Normal"/>
    <tableColumn id="2" name="QuoteHeaderCode" dataDxfId="471" dataCellStyle="Normal"/>
    <tableColumn id="3" name="LineNumber" dataDxfId="470" dataCellStyle="Normal"/>
    <tableColumn id="4" name="ItemStatus" dataDxfId="469" dataCellStyle="Normal"/>
    <tableColumn id="5" name="Item" dataDxfId="468" dataCellStyle="Normal"/>
    <tableColumn id="6" name="Family" dataDxfId="467" dataCellStyle="Normal"/>
    <tableColumn id="7" name="GlAccountCode" dataDxfId="466" dataCellStyle="Normal"/>
    <tableColumn id="8" name="Description1" dataDxfId="465" dataCellStyle="Normal"/>
    <tableColumn id="9" name="Description2" dataDxfId="464" dataCellStyle="Normal"/>
    <tableColumn id="10" name="Description3" dataDxfId="463" dataCellStyle="Normal"/>
    <tableColumn id="11" name="Description4" dataDxfId="462" dataCellStyle="Normal"/>
    <tableColumn id="12" name="QtyOrdered" dataDxfId="461" dataCellStyle="Normal"/>
    <tableColumn id="13" name="ListPrice" dataDxfId="460" dataCellStyle="Normal"/>
    <tableColumn id="14" name="DiscountPercentage" dataDxfId="459" dataCellStyle="Normal"/>
    <tableColumn id="15" name="NetPrice" dataDxfId="458" dataCellStyle="Normal"/>
    <tableColumn id="16" name="CommissionPercentage" dataDxfId="457" dataCellStyle="Normal"/>
    <tableColumn id="17" name="TotalBeforeTaxes" dataDxfId="456" dataCellStyle="Normal"/>
    <tableColumn id="18" name="TaxGroupHeaderCode" dataDxfId="455" dataCellStyle="Normal"/>
    <tableColumn id="19" name="CurrencyCode" dataDxfId="454" dataCellStyle="Normal"/>
    <tableColumn id="20" name="CurrencyFactor" dataDxfId="453" dataCellStyle="Normal"/>
    <tableColumn id="21" name="Job" dataDxfId="452" dataCellStyle="Normal"/>
    <tableColumn id="22" name="RevisionNumber" dataDxfId="451" dataCellStyle="Normal"/>
    <tableColumn id="23" name="Note" dataDxfId="450" dataCellStyle="Normal"/>
    <tableColumn id="24" name="LeadTime" dataDxfId="449" dataCellStyle="Normal"/>
    <tableColumn id="25" name="QtyUnitCode" dataDxfId="448" dataCellStyle="Normal"/>
    <tableColumn id="26" name="CustomerPartId" dataDxfId="447" dataCellStyle="Normal"/>
    <tableColumn id="27" name="PricingMode" dataDxfId="446" dataCellStyle="Normal"/>
    <tableColumn id="28" name="DistributionMode" dataDxfId="445" dataCellStyle="Normal"/>
    <tableColumn id="29" name="EstimateDocumentNumber" dataDxfId="444" dataCellStyle="Normal"/>
    <tableColumn id="30" name="CreationDate" dataDxfId="443" dataCellStyle="Normal"/>
    <tableColumn id="31" name="LastUpdate" dataDxfId="442" dataCellStyle="Normal"/>
    <tableColumn id="32" name="LastUser" dataDxfId="441" dataCellStyle="Normal"/>
  </tableColumns>
  <tableStyleInfo name="GeniusBasicWorksheetTableStyle" showFirstColumn="0" showLastColumn="0" showRowStripes="1" showColumnStripes="0"/>
</table>
</file>

<file path=xl/tables/table4.xml><?xml version="1.0" encoding="utf-8"?>
<table xmlns="http://schemas.openxmlformats.org/spreadsheetml/2006/main" id="21" name="Table21822" displayName="Table21822" ref="B32:AA35" totalsRowShown="0" dataDxfId="440" dataCellStyle="Normal">
  <autoFilter ref="B32:AA35"/>
  <tableColumns count="26">
    <tableColumn id="1" name="Id" dataDxfId="439" dataCellStyle="Normal"/>
    <tableColumn id="2" name="ItemCode" dataDxfId="438" dataCellStyle="Normal"/>
    <tableColumn id="3" name="Order" dataDxfId="437" dataCellStyle="Normal"/>
    <tableColumn id="4" name="OperationCode" dataDxfId="436" dataCellStyle="Normal"/>
    <tableColumn id="5" name="MachineCode" dataDxfId="435" dataCellStyle="Normal"/>
    <tableColumn id="6" name="CycleTime" dataDxfId="434" dataCellStyle="Normal"/>
    <tableColumn id="7" name="Formula" dataDxfId="433" dataCellStyle="Normal"/>
    <tableColumn id="8" name="ResourcesQuantity" dataDxfId="432" dataCellStyle="Normal"/>
    <tableColumn id="9" name="MaximumSetup" dataDxfId="431" dataCellStyle="Normal"/>
    <tableColumn id="10" name="ToolingCode" dataDxfId="430" dataCellStyle="Normal"/>
    <tableColumn id="11" name="Inspection" dataDxfId="429" dataCellStyle="Normal"/>
    <tableColumn id="12" name="TargetCycle" dataDxfId="428" dataCellStyle="Normal"/>
    <tableColumn id="13" name="LagHrs" dataDxfId="427" dataCellStyle="Normal"/>
    <tableColumn id="14" name="IsInternalOperation" dataDxfId="426" dataCellStyle="Normal"/>
    <tableColumn id="15" name="SubContractingCost" dataDxfId="425" dataCellStyle="Normal"/>
    <tableColumn id="16" name="LeadTime" dataDxfId="424" dataCellStyle="Normal"/>
    <tableColumn id="17" name="Note" dataDxfId="423" dataCellStyle="Normal"/>
    <tableColumn id="18" name="OperationDescription1" dataDxfId="422" dataCellStyle="Normal"/>
    <tableColumn id="19" name="OperationDescription2" dataDxfId="421" dataCellStyle="Normal"/>
    <tableColumn id="20" name="OperationDescription3" dataDxfId="420" dataCellStyle="Normal"/>
    <tableColumn id="21" name="LastUser" dataDxfId="419" dataCellStyle="Normal"/>
    <tableColumn id="22" name="LastUpdate" dataDxfId="418" dataCellStyle="Normal"/>
    <tableColumn id="23" name="CreationDate" dataDxfId="417" dataCellStyle="Normal"/>
    <tableColumn id="24" name="ItemAchat" dataDxfId="416" dataCellStyle="Normal"/>
    <tableColumn id="25" name="IsParallel" dataDxfId="415" dataCellStyle="Normal"/>
    <tableColumn id="26" name="BomVersionId" dataDxfId="414" dataCellStyle="Normal"/>
  </tableColumns>
  <tableStyleInfo name="GeniusBasicWorksheetTableStyle" showFirstColumn="0" showLastColumn="0" showRowStripes="1" showColumnStripes="0"/>
</table>
</file>

<file path=xl/tables/table5.xml><?xml version="1.0" encoding="utf-8"?>
<table xmlns="http://schemas.openxmlformats.org/spreadsheetml/2006/main" id="20" name="Table421" displayName="Table421" ref="B39:Y48" totalsRowShown="0" dataDxfId="413" headerRowCellStyle="Normal">
  <autoFilter ref="B39:Y48"/>
  <sortState ref="B40:Y48">
    <sortCondition ref="C1:C10"/>
  </sortState>
  <tableColumns count="24">
    <tableColumn id="1" name="Id" dataDxfId="412" dataCellStyle="Normal"/>
    <tableColumn id="2" name="Product" dataDxfId="411" dataCellStyle="Normal"/>
    <tableColumn id="3" name="Order" dataDxfId="410" dataCellStyle="Normal"/>
    <tableColumn id="4" name="ItemCode" dataDxfId="409" dataCellStyle="Normal"/>
    <tableColumn id="5" name="QuantityInConversionUnit" dataDxfId="408" dataCellStyle="Normal"/>
    <tableColumn id="6" name="ConversionUnitCode" dataDxfId="407" dataCellStyle="Normal"/>
    <tableColumn id="7" name="OptionType" dataDxfId="406" dataCellStyle="Normal"/>
    <tableColumn id="8" name="QuantityPerAssembly" dataDxfId="405" dataCellStyle="Normal"/>
    <tableColumn id="9" name="UnitCode" dataDxfId="404" dataCellStyle="Normal"/>
    <tableColumn id="10" name="RejectPercentage" dataDxfId="403" dataCellStyle="Normal"/>
    <tableColumn id="11" name="IsPhantom" dataDxfId="402" dataCellStyle="Normal"/>
    <tableColumn id="12" name="IsGroupingWo" dataDxfId="401" dataCellStyle="Normal"/>
    <tableColumn id="13" name="Reserved" dataDxfId="400" dataCellStyle="Normal"/>
    <tableColumn id="14" name="Balloon" dataDxfId="399" dataCellStyle="Normal"/>
    <tableColumn id="15" name="BomRoutingLink" dataDxfId="398" dataCellStyle="Normal"/>
    <tableColumn id="16" name="BomRoutingLinkOrder" dataDxfId="397" dataCellStyle="Normal"/>
    <tableColumn id="17" name="Note" dataDxfId="396" dataCellStyle="Normal"/>
    <tableColumn id="18" name="LastUser" dataDxfId="395" dataCellStyle="Normal"/>
    <tableColumn id="19" name="LastUpdate" dataDxfId="394" dataCellStyle="Normal"/>
    <tableColumn id="20" name="CreationDate" dataDxfId="393" dataCellStyle="Normal"/>
    <tableColumn id="21" name="ItemTypeCode" dataDxfId="392" dataCellStyle="Normal"/>
    <tableColumn id="22" name="Description1" dataDxfId="391" dataCellStyle="Normal"/>
    <tableColumn id="23" name="BomVersionId" dataDxfId="390" dataCellStyle="Normal"/>
    <tableColumn id="24" name="RevisionNumber" dataDxfId="389" dataCellStyle="Normal"/>
  </tableColumns>
  <tableStyleInfo name="GeniusBasicWorksheetTableStyle" showFirstColumn="0" showLastColumn="0" showRowStripes="1" showColumnStripes="0"/>
</table>
</file>

<file path=xl/tables/table6.xml><?xml version="1.0" encoding="utf-8"?>
<table xmlns="http://schemas.openxmlformats.org/spreadsheetml/2006/main" id="22" name="Table42123" displayName="Table42123" ref="B52:U54" totalsRowShown="0" dataDxfId="388" headerRowCellStyle="Normal">
  <autoFilter ref="B52:U54"/>
  <sortState ref="B53:Y54">
    <sortCondition ref="C1:C10"/>
  </sortState>
  <tableColumns count="20">
    <tableColumn id="1" name="Id" dataDxfId="387" dataCellStyle="Normal"/>
    <tableColumn id="2" name="Item" dataDxfId="386" dataCellStyle="Normal"/>
    <tableColumn id="3" name="OperationCode" dataDxfId="385" dataCellStyle="Normal"/>
    <tableColumn id="4" name="StepOrder" dataDxfId="384" dataCellStyle="Normal"/>
    <tableColumn id="5" name="BomVersionId" dataDxfId="383" dataCellStyle="Normal"/>
    <tableColumn id="6" name="CalculationMethod" dataDxfId="382" dataCellStyle="Normal"/>
    <tableColumn id="7" name="MultipleQuantity1" dataDxfId="381" dataCellStyle="Normal"/>
    <tableColumn id="8" name="MultipleQuantity2" dataDxfId="380" dataCellStyle="Normal"/>
    <tableColumn id="9" name="MultipleQuantity3" dataDxfId="379" dataCellStyle="Normal"/>
    <tableColumn id="10" name="SetupMinute1" dataDxfId="378" dataCellStyle="Normal"/>
    <tableColumn id="11" name="SetupMinute2" dataDxfId="377" dataCellStyle="Normal"/>
    <tableColumn id="12" name="SetupMinute3" dataDxfId="376" dataCellStyle="Normal"/>
    <tableColumn id="13" name="Rate1" dataDxfId="375" dataCellStyle="Normal"/>
    <tableColumn id="14" name="Rate2" dataDxfId="374" dataCellStyle="Normal"/>
    <tableColumn id="15" name="Rate3" dataDxfId="373" dataCellStyle="Normal"/>
    <tableColumn id="16" name="LastUpdate" dataDxfId="372" dataCellStyle="Normal"/>
    <tableColumn id="17" name="LastUser" dataDxfId="371" dataCellStyle="Normal"/>
    <tableColumn id="18" name="CreationDate" dataDxfId="370" dataCellStyle="Normal"/>
    <tableColumn id="19" name="LastUpdate2" dataDxfId="369" dataCellStyle="Normal"/>
    <tableColumn id="20" name="CreationDate3" dataDxfId="368" dataCellStyle="Normal"/>
  </tableColumns>
  <tableStyleInfo name="GeniusBasicWorksheetTableStyle" showFirstColumn="0" showLastColumn="0" showRowStripes="1" showColumnStripes="0"/>
</table>
</file>

<file path=xl/tables/table7.xml><?xml version="1.0" encoding="utf-8"?>
<table xmlns="http://schemas.openxmlformats.org/spreadsheetml/2006/main" id="23" name="Table624" displayName="Table624" ref="B58:R59" totalsRowShown="0" headerRowDxfId="367" dataDxfId="366" headerRowCellStyle="Normal">
  <autoFilter ref="B58:R59"/>
  <tableColumns count="17">
    <tableColumn id="1" name="Id" dataDxfId="365" dataCellStyle="Normal"/>
    <tableColumn id="2" name="Item" dataDxfId="364" dataCellStyle="Normal"/>
    <tableColumn id="3" name="OperationCode" dataDxfId="363" dataCellStyle="Normal"/>
    <tableColumn id="4" name="BomOrder" dataDxfId="362" dataCellStyle="Normal"/>
    <tableColumn id="5" name="BomVersionId" dataDxfId="361" dataCellStyle="Normal"/>
    <tableColumn id="6" name="ItemCostMode" dataDxfId="360" dataCellStyle="Normal"/>
    <tableColumn id="7" name="ManualItemCost" dataDxfId="359" dataCellStyle="Normal"/>
    <tableColumn id="8" name="AddCostMode" dataDxfId="358" dataCellStyle="Normal"/>
    <tableColumn id="9" name="ManualAddCost" dataDxfId="357" dataCellStyle="Normal"/>
    <tableColumn id="10" name="SalePriceMode" dataDxfId="356" dataCellStyle="Normal"/>
    <tableColumn id="11" name="ManualSalePrice" dataDxfId="355" dataCellStyle="Normal"/>
    <tableColumn id="12" name="UnitCost1" dataDxfId="354" dataCellStyle="Normal"/>
    <tableColumn id="13" name="UnitCost2" dataDxfId="353" dataCellStyle="Normal"/>
    <tableColumn id="14" name="Unitcost3" dataDxfId="352" dataCellStyle="Normal"/>
    <tableColumn id="15" name="LastUpdate" dataDxfId="351" dataCellStyle="Normal"/>
    <tableColumn id="16" name="LastUser" dataDxfId="350" dataCellStyle="Normal"/>
    <tableColumn id="17" name="CreationDate" dataDxfId="349" dataCellStyle="Normal"/>
  </tableColumns>
  <tableStyleInfo name="GeniusBasicWorksheetTableStyle" showFirstColumn="0" showLastColumn="0" showRowStripes="1" showColumnStripes="0"/>
</table>
</file>

<file path=xl/tables/table8.xml><?xml version="1.0" encoding="utf-8"?>
<table xmlns="http://schemas.openxmlformats.org/spreadsheetml/2006/main" id="25" name="Table726" displayName="Table726" ref="B63:V71" totalsRowShown="0" dataDxfId="348" headerRowCellStyle="Normal">
  <autoFilter ref="B63:V71"/>
  <sortState ref="B64:V71">
    <sortCondition ref="D1:D9"/>
  </sortState>
  <tableColumns count="21">
    <tableColumn id="1" name="Id" dataDxfId="347" dataCellStyle="Normal"/>
    <tableColumn id="2" name="Item" dataDxfId="346" dataCellStyle="Normal"/>
    <tableColumn id="3" name="Product" dataDxfId="345" dataCellStyle="Normal"/>
    <tableColumn id="4" name="BomOrder" dataDxfId="344" dataCellStyle="Normal"/>
    <tableColumn id="5" name="BomVersionId" dataDxfId="343" dataCellStyle="Normal"/>
    <tableColumn id="6" name="ItemCostMode" dataDxfId="342" dataCellStyle="Normal"/>
    <tableColumn id="7" name="ManualItemCost" dataDxfId="341" dataCellStyle="Normal"/>
    <tableColumn id="8" name="AddCostMode" dataDxfId="340" dataCellStyle="Normal"/>
    <tableColumn id="9" name="ManualAddCost" dataDxfId="339" dataCellStyle="Normal"/>
    <tableColumn id="10" name="SalePriceMode" dataDxfId="338" dataCellStyle="Normal"/>
    <tableColumn id="11" name="ManualSalePrice" dataDxfId="337" dataCellStyle="Normal"/>
    <tableColumn id="12" name="UnitCost1" dataDxfId="336" dataCellStyle="Normal"/>
    <tableColumn id="13" name="UnitCost2" dataDxfId="335" dataCellStyle="Normal"/>
    <tableColumn id="14" name="UnitCost3" dataDxfId="334" dataCellStyle="Normal"/>
    <tableColumn id="15" name="RejectPercentage1" dataDxfId="333" dataCellStyle="Normal"/>
    <tableColumn id="16" name="RejectPercentage2" dataDxfId="332" dataCellStyle="Normal"/>
    <tableColumn id="17" name="RejectPercentage3" dataDxfId="331" dataCellStyle="Normal"/>
    <tableColumn id="18" name="SettingsType" dataDxfId="330" dataCellStyle="Normal"/>
    <tableColumn id="19" name="LastUpdate" dataDxfId="329" dataCellStyle="Normal"/>
    <tableColumn id="20" name="LastUser" dataDxfId="328" dataCellStyle="Normal"/>
    <tableColumn id="21" name="CreationDate" dataDxfId="327" dataCellStyle="Normal"/>
  </tableColumns>
  <tableStyleInfo name="GeniusBasicWorksheetTableStyle" showFirstColumn="0" showLastColumn="0" showRowStripes="1" showColumnStripes="0"/>
</table>
</file>

<file path=xl/tables/table9.xml><?xml version="1.0" encoding="utf-8"?>
<table xmlns="http://schemas.openxmlformats.org/spreadsheetml/2006/main" id="26" name="Table827" displayName="Table827" ref="B76:L77" totalsRowShown="0" headerRowDxfId="326" dataDxfId="325" headerRowCellStyle="Normal">
  <autoFilter ref="B76:L77"/>
  <tableColumns count="11">
    <tableColumn id="1" name="Id" dataDxfId="324" dataCellStyle="Normal"/>
    <tableColumn id="2" name="ActivityLink" dataDxfId="323" dataCellStyle="Normal"/>
    <tableColumn id="3" name="BomVersionId" dataDxfId="322" dataCellStyle="Normal"/>
    <tableColumn id="4" name="ItemLink" dataDxfId="321" dataCellStyle="Normal"/>
    <tableColumn id="5" name="RoutingsOrderLink" dataDxfId="320" dataCellStyle="Normal"/>
    <tableColumn id="6" name="OperationLink" dataDxfId="319" dataCellStyle="Normal"/>
    <tableColumn id="7" name="PlannedTime" dataDxfId="318" dataCellStyle="Normal"/>
    <tableColumn id="8" name="ActivityIsCompleted" dataDxfId="317" dataCellStyle="Normal"/>
    <tableColumn id="9" name="Description1" dataDxfId="316" dataCellStyle="Normal"/>
    <tableColumn id="10" name="Description2" dataDxfId="315" dataCellStyle="Normal"/>
    <tableColumn id="11" name="Description3" dataDxfId="314" dataCellStyle="Normal"/>
  </tableColumns>
  <tableStyleInfo name="GeniusBasicWorksheetTableSty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2" sqref="A2"/>
    </sheetView>
  </sheetViews>
  <sheetFormatPr defaultRowHeight="15" x14ac:dyDescent="0.25"/>
  <sheetData>
    <row r="1" spans="1:9" x14ac:dyDescent="0.25">
      <c r="A1" t="s">
        <v>108</v>
      </c>
      <c r="B1" t="s">
        <v>353</v>
      </c>
      <c r="H1" t="s">
        <v>355</v>
      </c>
    </row>
    <row r="2" spans="1:9" x14ac:dyDescent="0.25">
      <c r="A2" t="s">
        <v>221</v>
      </c>
      <c r="B2" t="e">
        <f>#REF!</f>
        <v>#REF!</v>
      </c>
      <c r="H2" t="s">
        <v>356</v>
      </c>
    </row>
    <row r="3" spans="1:9" x14ac:dyDescent="0.25">
      <c r="H3" t="s">
        <v>357</v>
      </c>
    </row>
    <row r="4" spans="1:9" x14ac:dyDescent="0.25">
      <c r="H4" t="s">
        <v>358</v>
      </c>
    </row>
    <row r="5" spans="1:9" x14ac:dyDescent="0.25">
      <c r="I5" t="s">
        <v>359</v>
      </c>
    </row>
    <row r="6" spans="1:9" x14ac:dyDescent="0.25">
      <c r="I6" t="s">
        <v>332</v>
      </c>
    </row>
    <row r="7" spans="1:9" x14ac:dyDescent="0.25">
      <c r="I7" t="s">
        <v>108</v>
      </c>
    </row>
    <row r="8" spans="1:9" x14ac:dyDescent="0.25">
      <c r="I8" t="s">
        <v>330</v>
      </c>
    </row>
    <row r="9" spans="1:9" x14ac:dyDescent="0.25">
      <c r="I9" t="s">
        <v>331</v>
      </c>
    </row>
    <row r="10" spans="1:9" x14ac:dyDescent="0.25">
      <c r="I10" t="s">
        <v>360</v>
      </c>
    </row>
    <row r="11" spans="1:9" x14ac:dyDescent="0.25">
      <c r="I11" t="s">
        <v>361</v>
      </c>
    </row>
    <row r="12" spans="1:9" x14ac:dyDescent="0.25">
      <c r="I12" t="s">
        <v>362</v>
      </c>
    </row>
    <row r="13" spans="1:9" x14ac:dyDescent="0.25">
      <c r="I13" t="s">
        <v>363</v>
      </c>
    </row>
    <row r="14" spans="1:9" x14ac:dyDescent="0.25">
      <c r="I14" t="s">
        <v>364</v>
      </c>
    </row>
    <row r="15" spans="1:9" x14ac:dyDescent="0.25">
      <c r="I15" t="s">
        <v>365</v>
      </c>
    </row>
    <row r="16" spans="1:9" x14ac:dyDescent="0.25">
      <c r="I16" t="s">
        <v>366</v>
      </c>
    </row>
    <row r="17" spans="9:9" x14ac:dyDescent="0.25">
      <c r="I17" t="s">
        <v>367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filterMode="1">
    <tabColor theme="6"/>
    <pageSetUpPr fitToPage="1"/>
  </sheetPr>
  <dimension ref="A1:FU52"/>
  <sheetViews>
    <sheetView zoomScaleNormal="100" workbookViewId="0">
      <selection activeCell="C52" sqref="C52:K52"/>
    </sheetView>
  </sheetViews>
  <sheetFormatPr defaultColWidth="11.42578125" defaultRowHeight="15" x14ac:dyDescent="0.25"/>
  <cols>
    <col min="1" max="69" width="2.85546875" style="15" customWidth="1"/>
    <col min="70" max="77" width="0.85546875" style="15" customWidth="1"/>
    <col min="78" max="103" width="0.5703125" style="15" customWidth="1"/>
    <col min="104" max="104" width="3.28515625" style="15" customWidth="1"/>
    <col min="105" max="150" width="11.42578125" style="15" customWidth="1"/>
    <col min="151" max="151" width="16.140625" style="15" customWidth="1"/>
    <col min="152" max="16384" width="11.42578125" style="15"/>
  </cols>
  <sheetData>
    <row r="1" spans="2:177" ht="15" customHeight="1" x14ac:dyDescent="0.25">
      <c r="E1" s="22"/>
      <c r="G1" s="22" t="s">
        <v>402</v>
      </c>
      <c r="H1" s="61">
        <f>[4]ESTH!$A$2</f>
        <v>0</v>
      </c>
      <c r="I1" s="61"/>
      <c r="J1" s="61"/>
      <c r="K1" s="61"/>
      <c r="L1" s="61"/>
      <c r="M1" s="61"/>
      <c r="N1" s="61"/>
      <c r="O1" s="61"/>
      <c r="P1" s="61"/>
      <c r="V1" s="44" t="s">
        <v>403</v>
      </c>
      <c r="W1" s="44"/>
      <c r="X1" s="44"/>
      <c r="Y1" s="44"/>
      <c r="Z1" s="44"/>
      <c r="AA1" s="40">
        <f>[4]ESTH!$AE$2</f>
        <v>0</v>
      </c>
      <c r="AB1" s="40"/>
      <c r="AC1" s="40"/>
      <c r="AD1" s="40"/>
      <c r="AE1" s="40"/>
      <c r="AH1" s="60" t="s">
        <v>404</v>
      </c>
      <c r="AI1" s="60"/>
      <c r="AJ1" s="60"/>
      <c r="AK1" s="60"/>
      <c r="AL1" s="60"/>
      <c r="AM1" s="60"/>
      <c r="AN1" s="60"/>
      <c r="AO1" s="60"/>
      <c r="AP1" s="60"/>
      <c r="AQ1" s="60" t="s">
        <v>405</v>
      </c>
      <c r="AR1" s="60"/>
      <c r="AS1" s="60"/>
      <c r="AT1" s="60"/>
      <c r="AU1" s="60" t="s">
        <v>406</v>
      </c>
      <c r="AV1" s="60"/>
      <c r="AW1" s="60"/>
      <c r="AX1" s="60"/>
      <c r="DM1" s="15" t="e">
        <f ca="1">ConcatRange(DM2:DM65536,CHAR(10))</f>
        <v>#NAME?</v>
      </c>
      <c r="DN1" s="15" t="e">
        <f ca="1">ConcatRange(DN2:DN65536,CHAR(10))</f>
        <v>#NAME?</v>
      </c>
      <c r="ET1" s="15" t="s">
        <v>370</v>
      </c>
      <c r="EU1" s="15" t="s">
        <v>371</v>
      </c>
      <c r="EV1" s="15" t="s">
        <v>372</v>
      </c>
      <c r="EW1" s="15" t="s">
        <v>373</v>
      </c>
      <c r="EX1" s="15" t="s">
        <v>374</v>
      </c>
      <c r="EY1" s="15" t="s">
        <v>375</v>
      </c>
      <c r="EZ1" s="15" t="s">
        <v>376</v>
      </c>
      <c r="FA1" s="15" t="s">
        <v>377</v>
      </c>
      <c r="FB1" s="15" t="s">
        <v>378</v>
      </c>
      <c r="FC1" s="15" t="s">
        <v>379</v>
      </c>
      <c r="FD1" s="15" t="s">
        <v>380</v>
      </c>
      <c r="FE1" s="15" t="s">
        <v>381</v>
      </c>
      <c r="FF1" s="15" t="s">
        <v>382</v>
      </c>
      <c r="FG1" s="15" t="s">
        <v>383</v>
      </c>
      <c r="FH1" s="15" t="s">
        <v>384</v>
      </c>
      <c r="FI1" s="15" t="s">
        <v>385</v>
      </c>
      <c r="FJ1" s="15" t="s">
        <v>386</v>
      </c>
      <c r="FK1" s="15" t="s">
        <v>387</v>
      </c>
      <c r="FL1" s="15" t="s">
        <v>388</v>
      </c>
      <c r="FM1" s="15" t="s">
        <v>389</v>
      </c>
      <c r="FN1" s="15" t="s">
        <v>390</v>
      </c>
      <c r="FO1" s="15" t="s">
        <v>391</v>
      </c>
      <c r="FP1" s="15" t="s">
        <v>392</v>
      </c>
      <c r="FQ1" s="15" t="s">
        <v>393</v>
      </c>
      <c r="FR1" s="15" t="s">
        <v>394</v>
      </c>
      <c r="FS1" s="15" t="s">
        <v>395</v>
      </c>
      <c r="FT1" s="15" t="s">
        <v>396</v>
      </c>
      <c r="FU1" s="15" t="s">
        <v>397</v>
      </c>
    </row>
    <row r="2" spans="2:177" ht="15" customHeight="1" x14ac:dyDescent="0.25">
      <c r="E2" s="22"/>
      <c r="G2" s="22" t="s">
        <v>398</v>
      </c>
      <c r="H2" s="59">
        <f>[4]ESTH!$R$2</f>
        <v>0</v>
      </c>
      <c r="I2" s="59"/>
      <c r="J2" s="59"/>
      <c r="K2" s="59"/>
      <c r="L2" s="59"/>
      <c r="M2" s="59"/>
      <c r="N2" s="59"/>
      <c r="O2" s="59"/>
      <c r="P2" s="59"/>
      <c r="V2" s="44" t="s">
        <v>407</v>
      </c>
      <c r="W2" s="44"/>
      <c r="X2" s="44"/>
      <c r="Y2" s="44"/>
      <c r="Z2" s="44"/>
      <c r="AA2" s="56" t="str">
        <f>IF([4]ESTH!$F$2="","ESTXLS",[4]ESTH!$F$2)</f>
        <v>ESTXLS</v>
      </c>
      <c r="AB2" s="56"/>
      <c r="AC2" s="56"/>
      <c r="AD2" s="56"/>
      <c r="AE2" s="56"/>
      <c r="AH2" s="50" t="s">
        <v>408</v>
      </c>
      <c r="AI2" s="50"/>
      <c r="AJ2" s="50"/>
      <c r="AK2" s="50"/>
      <c r="AL2" s="50"/>
      <c r="AM2" s="50"/>
      <c r="AN2" s="50"/>
      <c r="AO2" s="50"/>
      <c r="AP2" s="50"/>
      <c r="AQ2" s="50">
        <v>3.3</v>
      </c>
      <c r="AR2" s="50"/>
      <c r="AS2" s="50"/>
      <c r="AT2" s="50"/>
      <c r="AU2" s="51"/>
      <c r="AV2" s="51"/>
      <c r="AW2" s="51"/>
      <c r="AX2" s="51"/>
      <c r="EL2" s="15" t="e">
        <f ca="1">K21 &amp; CHAR(10)&amp; "****" &amp; CHAR(10) &amp; O16 &amp; "  " &amp; FIXED(W16,2) &amp;"$" &amp; CHAR(10)  &amp; O17&amp;  "  " &amp; FIXED(W17,2) &amp;"$" &amp; CHAR(10) &amp; O18 &amp; "  " &amp; FIXED(W18,2) &amp;"$" &amp;"******"&amp;CHAR(10)&amp;DM1&amp;DN1</f>
        <v>#NAME?</v>
      </c>
      <c r="EM2" s="15" t="s">
        <v>409</v>
      </c>
      <c r="EU2" s="23">
        <f>[4]ESTH!$A$2</f>
        <v>0</v>
      </c>
      <c r="EW2" s="19"/>
      <c r="EX2" s="19"/>
      <c r="EY2" s="19"/>
      <c r="EZ2" s="15">
        <f>H17</f>
        <v>1</v>
      </c>
      <c r="FA2" s="24">
        <f>$H$16</f>
        <v>0</v>
      </c>
      <c r="FB2" s="15">
        <f>FA2</f>
        <v>0</v>
      </c>
      <c r="FC2" s="15">
        <v>0</v>
      </c>
      <c r="FD2" s="15">
        <f>FA2*EZ2</f>
        <v>0</v>
      </c>
      <c r="FF2" s="15" t="s">
        <v>399</v>
      </c>
      <c r="FG2" s="15" t="s">
        <v>114</v>
      </c>
      <c r="FI2" s="15" t="s">
        <v>352</v>
      </c>
      <c r="FJ2" s="24">
        <f>W16+W18</f>
        <v>0</v>
      </c>
      <c r="FK2" s="7" t="e">
        <f ca="1">LEFT("'"&amp;SUBSTITUTE(EL2,CHAR(10),CHAR(13)&amp;CHAR(10))&amp;CHAR(13)&amp;CHAR(10)&amp;[4]ResPrd!$B$3,2999)</f>
        <v>#NAME?</v>
      </c>
      <c r="FL2" s="15">
        <v>0</v>
      </c>
      <c r="FM2" s="15">
        <v>0</v>
      </c>
      <c r="FN2" s="15">
        <v>0</v>
      </c>
      <c r="FO2" s="15">
        <v>0</v>
      </c>
      <c r="FP2" s="15">
        <v>0</v>
      </c>
      <c r="FQ2" s="15" t="str">
        <f>""</f>
        <v/>
      </c>
      <c r="FR2" s="15" t="str">
        <f>""</f>
        <v/>
      </c>
      <c r="FS2" s="15" t="str">
        <f>""</f>
        <v/>
      </c>
      <c r="FT2" s="15" t="str">
        <f>""</f>
        <v/>
      </c>
      <c r="FU2" s="15">
        <f>[4]ESTH!$X$2</f>
        <v>0</v>
      </c>
    </row>
    <row r="3" spans="2:177" ht="15" customHeight="1" x14ac:dyDescent="0.25">
      <c r="G3" s="22" t="s">
        <v>410</v>
      </c>
      <c r="H3" s="56" t="str">
        <f>CONCATENATE([4]ESTH!$B$2," - ",[4]ESTH!$G$2)</f>
        <v xml:space="preserve"> - 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Z3" s="22" t="s">
        <v>411</v>
      </c>
      <c r="AA3" s="56">
        <f>[4]ESTH!$AF$2</f>
        <v>0</v>
      </c>
      <c r="AB3" s="56"/>
      <c r="AC3" s="56"/>
      <c r="AD3" s="56"/>
      <c r="AE3" s="56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1"/>
      <c r="AV3" s="51"/>
      <c r="AW3" s="51"/>
      <c r="AX3" s="51"/>
    </row>
    <row r="4" spans="2:177" ht="15" customHeight="1" x14ac:dyDescent="0.25">
      <c r="G4" s="22" t="s">
        <v>412</v>
      </c>
      <c r="H4" s="56" t="str">
        <f>CONCATENATE([4]ESTH!$C$2," - ",[4]ESTH!$L$2)</f>
        <v xml:space="preserve"> - 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1"/>
      <c r="AV4" s="51"/>
      <c r="AW4" s="51"/>
      <c r="AX4" s="51"/>
      <c r="DK4" s="21" t="s">
        <v>413</v>
      </c>
      <c r="DL4" s="15">
        <v>52</v>
      </c>
    </row>
    <row r="5" spans="2:177" ht="15" customHeight="1" x14ac:dyDescent="0.25">
      <c r="G5" s="22" t="s">
        <v>414</v>
      </c>
      <c r="H5" s="40">
        <f>[4]ESTH!$D$2</f>
        <v>0</v>
      </c>
      <c r="I5" s="40"/>
      <c r="J5" s="40"/>
      <c r="K5" s="40"/>
      <c r="L5" s="40"/>
      <c r="O5" s="56" t="s">
        <v>415</v>
      </c>
      <c r="P5" s="56"/>
      <c r="Q5" s="56"/>
      <c r="R5" s="56"/>
      <c r="S5" s="56"/>
      <c r="T5" s="56"/>
      <c r="U5" s="56"/>
      <c r="V5" s="56"/>
      <c r="W5" s="57" t="s">
        <v>416</v>
      </c>
      <c r="X5" s="57"/>
      <c r="Y5" s="57"/>
      <c r="Z5" s="57"/>
      <c r="AA5" s="57"/>
      <c r="AB5" s="56" t="s">
        <v>417</v>
      </c>
      <c r="AC5" s="56"/>
      <c r="AD5" s="56"/>
      <c r="AE5" s="58">
        <v>0.3</v>
      </c>
      <c r="AF5" s="58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1"/>
      <c r="AV5" s="51"/>
      <c r="AW5" s="51"/>
      <c r="AX5" s="51"/>
      <c r="DK5" s="21" t="s">
        <v>418</v>
      </c>
      <c r="DL5" s="15">
        <v>1</v>
      </c>
    </row>
    <row r="6" spans="2:177" ht="15" customHeight="1" x14ac:dyDescent="0.25">
      <c r="G6" s="22" t="s">
        <v>419</v>
      </c>
      <c r="H6" s="40">
        <f>[4]ImpHeader!$B$2</f>
        <v>0</v>
      </c>
      <c r="I6" s="40"/>
      <c r="J6" s="40"/>
      <c r="K6" s="40"/>
      <c r="L6" s="4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1"/>
      <c r="AV6" s="51"/>
      <c r="AW6" s="51"/>
      <c r="AX6" s="51"/>
    </row>
    <row r="7" spans="2:177" ht="15" hidden="1" customHeight="1" x14ac:dyDescent="0.25">
      <c r="AH7" s="50" t="s">
        <v>119</v>
      </c>
      <c r="AI7" s="50"/>
      <c r="AJ7" s="50"/>
      <c r="AK7" s="50"/>
      <c r="AL7" s="50"/>
      <c r="AM7" s="50"/>
      <c r="AN7" s="50"/>
      <c r="AO7" s="50"/>
      <c r="AP7" s="50"/>
      <c r="AQ7" s="50" t="s">
        <v>119</v>
      </c>
      <c r="AR7" s="50"/>
      <c r="AS7" s="50"/>
      <c r="AT7" s="50"/>
      <c r="BF7" s="55"/>
      <c r="BG7" s="55"/>
      <c r="BH7" s="55"/>
      <c r="BI7" s="55"/>
      <c r="BJ7" s="55"/>
    </row>
    <row r="8" spans="2:177" ht="15" hidden="1" customHeight="1" x14ac:dyDescent="0.25">
      <c r="AH8" s="50" t="s">
        <v>119</v>
      </c>
      <c r="AI8" s="50"/>
      <c r="AJ8" s="50"/>
      <c r="AK8" s="50"/>
      <c r="AL8" s="50"/>
      <c r="AM8" s="50"/>
      <c r="AN8" s="50"/>
      <c r="AO8" s="50"/>
      <c r="AP8" s="50"/>
      <c r="AQ8" s="50" t="s">
        <v>119</v>
      </c>
      <c r="AR8" s="50"/>
      <c r="AS8" s="50"/>
      <c r="AT8" s="50"/>
      <c r="BF8" s="55"/>
      <c r="BG8" s="55"/>
      <c r="BH8" s="55"/>
      <c r="BI8" s="55"/>
      <c r="BJ8" s="55"/>
      <c r="ET8" s="15" t="s">
        <v>420</v>
      </c>
    </row>
    <row r="9" spans="2:177" ht="15" hidden="1" customHeight="1" x14ac:dyDescent="0.25">
      <c r="AH9" s="50" t="s">
        <v>119</v>
      </c>
      <c r="AI9" s="50"/>
      <c r="AJ9" s="50"/>
      <c r="AK9" s="50"/>
      <c r="AL9" s="50"/>
      <c r="AM9" s="50"/>
      <c r="AN9" s="50"/>
      <c r="AO9" s="50"/>
      <c r="AP9" s="50"/>
      <c r="AQ9" s="50" t="s">
        <v>119</v>
      </c>
      <c r="AR9" s="50"/>
      <c r="AS9" s="50"/>
      <c r="AT9" s="50"/>
      <c r="BF9" s="55"/>
      <c r="BG9" s="55"/>
      <c r="BH9" s="55"/>
      <c r="BI9" s="55"/>
      <c r="BJ9" s="55"/>
    </row>
    <row r="10" spans="2:177" ht="15" hidden="1" customHeight="1" x14ac:dyDescent="0.25"/>
    <row r="11" spans="2:177" ht="15" hidden="1" customHeight="1" x14ac:dyDescent="0.25"/>
    <row r="12" spans="2:177" ht="15" hidden="1" customHeight="1" x14ac:dyDescent="0.25"/>
    <row r="13" spans="2:177" ht="15" hidden="1" customHeight="1" x14ac:dyDescent="0.25"/>
    <row r="14" spans="2:177" ht="15" hidden="1" customHeight="1" x14ac:dyDescent="0.25"/>
    <row r="15" spans="2:177" ht="15" hidden="1" customHeight="1" thickBot="1" x14ac:dyDescent="0.3"/>
    <row r="16" spans="2:177" ht="15" customHeight="1" x14ac:dyDescent="0.25">
      <c r="B16" s="46" t="s">
        <v>421</v>
      </c>
      <c r="C16" s="46"/>
      <c r="D16" s="46"/>
      <c r="E16" s="46"/>
      <c r="F16" s="46"/>
      <c r="G16" s="46"/>
      <c r="H16" s="47">
        <f>ROUND(H18/H17,2)</f>
        <v>0</v>
      </c>
      <c r="I16" s="47"/>
      <c r="J16" s="47"/>
      <c r="K16" s="47"/>
      <c r="L16" s="47"/>
      <c r="O16" s="25"/>
      <c r="P16" s="46" t="s">
        <v>422</v>
      </c>
      <c r="Q16" s="46"/>
      <c r="R16" s="46"/>
      <c r="S16" s="46"/>
      <c r="T16" s="46"/>
      <c r="U16" s="46"/>
      <c r="V16" s="46"/>
      <c r="W16" s="47">
        <f>[4]CalculGAM!E2+SUMIF(DA:DA,"G",AV:AV)</f>
        <v>0</v>
      </c>
      <c r="X16" s="47"/>
      <c r="Y16" s="47"/>
      <c r="Z16" s="47"/>
      <c r="AA16" s="47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1"/>
      <c r="AV16" s="51"/>
      <c r="AW16" s="51"/>
      <c r="AX16" s="51"/>
    </row>
    <row r="17" spans="1:151" ht="15" customHeight="1" x14ac:dyDescent="0.25">
      <c r="B17" s="46" t="s">
        <v>423</v>
      </c>
      <c r="C17" s="46"/>
      <c r="D17" s="46"/>
      <c r="E17" s="46"/>
      <c r="F17" s="46"/>
      <c r="G17" s="46"/>
      <c r="H17" s="53">
        <v>1</v>
      </c>
      <c r="I17" s="53"/>
      <c r="J17" s="53"/>
      <c r="K17" s="53"/>
      <c r="L17" s="53"/>
      <c r="M17" s="54" t="s">
        <v>424</v>
      </c>
      <c r="N17" s="54"/>
      <c r="O17" s="54"/>
      <c r="P17" s="46" t="s">
        <v>425</v>
      </c>
      <c r="Q17" s="46"/>
      <c r="R17" s="46"/>
      <c r="S17" s="46"/>
      <c r="T17" s="46"/>
      <c r="U17" s="46"/>
      <c r="V17" s="46"/>
      <c r="W17" s="47">
        <f>[4]CalculGAM!E3+ SUM(AC:AC)+SUM(AD:AD) /60</f>
        <v>0</v>
      </c>
      <c r="X17" s="47"/>
      <c r="Y17" s="47"/>
      <c r="Z17" s="47"/>
      <c r="AA17" s="47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1"/>
      <c r="AV17" s="51"/>
      <c r="AW17" s="51"/>
      <c r="AX17" s="51"/>
    </row>
    <row r="18" spans="1:151" ht="15" customHeight="1" x14ac:dyDescent="0.25">
      <c r="B18" s="46" t="s">
        <v>426</v>
      </c>
      <c r="C18" s="46"/>
      <c r="D18" s="46"/>
      <c r="E18" s="46"/>
      <c r="F18" s="46"/>
      <c r="G18" s="46"/>
      <c r="H18" s="47">
        <f>SUM($CX$51:$CX$65536)+(SUM($CY$51:$CY$65536)*H17)</f>
        <v>0</v>
      </c>
      <c r="I18" s="47"/>
      <c r="J18" s="47"/>
      <c r="K18" s="47"/>
      <c r="L18" s="47"/>
      <c r="M18" s="52" t="str">
        <f>IF(H18= 0,"",(H18-(W16+W18))/H18)</f>
        <v/>
      </c>
      <c r="N18" s="52"/>
      <c r="O18" s="52"/>
      <c r="P18" s="46" t="s">
        <v>427</v>
      </c>
      <c r="Q18" s="46"/>
      <c r="R18" s="46"/>
      <c r="S18" s="46"/>
      <c r="T18" s="46"/>
      <c r="U18" s="46"/>
      <c r="V18" s="46"/>
      <c r="W18" s="47">
        <f>[4]CalculBOM!E2+IF($W$5 = "Genius", SUMIF(DA:DA,P,AH:AH), SUMIF(DA:DA,P,AQ:AQ))</f>
        <v>0</v>
      </c>
      <c r="X18" s="47"/>
      <c r="Y18" s="47"/>
      <c r="Z18" s="47"/>
      <c r="AA18" s="47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1"/>
      <c r="AV18" s="51"/>
      <c r="AW18" s="51"/>
      <c r="AX18" s="51"/>
    </row>
    <row r="19" spans="1:151" ht="15" customHeight="1" x14ac:dyDescent="0.25">
      <c r="B19" s="44" t="s">
        <v>428</v>
      </c>
      <c r="C19" s="44"/>
      <c r="D19" s="44"/>
      <c r="E19" s="44"/>
      <c r="F19" s="44"/>
      <c r="G19" s="44"/>
      <c r="H19" s="45"/>
      <c r="I19" s="45"/>
      <c r="J19" s="45"/>
      <c r="K19" s="45"/>
      <c r="L19" s="45"/>
      <c r="M19" s="45"/>
      <c r="N19" s="45"/>
      <c r="O19" s="45"/>
      <c r="P19" s="46" t="s">
        <v>429</v>
      </c>
      <c r="Q19" s="46"/>
      <c r="R19" s="46"/>
      <c r="S19" s="46"/>
      <c r="T19" s="46"/>
      <c r="U19" s="46"/>
      <c r="V19" s="46"/>
      <c r="W19" s="47">
        <f>[4]CalculBOM!E3</f>
        <v>0</v>
      </c>
      <c r="X19" s="47"/>
      <c r="Y19" s="47"/>
      <c r="Z19" s="47"/>
      <c r="AA19" s="47"/>
      <c r="ES19" s="15" t="s">
        <v>430</v>
      </c>
      <c r="ET19" s="3"/>
      <c r="EU19" s="3" t="s">
        <v>431</v>
      </c>
    </row>
    <row r="20" spans="1:151" ht="15" customHeight="1" x14ac:dyDescent="0.25">
      <c r="F20" s="21"/>
      <c r="H20" s="21"/>
    </row>
    <row r="21" spans="1:151" ht="60" customHeight="1" x14ac:dyDescent="0.25">
      <c r="A21" s="21"/>
      <c r="B21" s="21"/>
      <c r="C21" s="21"/>
      <c r="D21" s="21"/>
      <c r="E21" s="21"/>
      <c r="F21" s="21"/>
      <c r="G21" s="21"/>
      <c r="H21" s="48" t="s">
        <v>401</v>
      </c>
      <c r="I21" s="48"/>
      <c r="J21" s="48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</row>
    <row r="22" spans="1:151" ht="14.25" hidden="1" customHeight="1" x14ac:dyDescent="0.25"/>
    <row r="23" spans="1:151" ht="12.75" hidden="1" customHeight="1" x14ac:dyDescent="0.25"/>
    <row r="24" spans="1:151" ht="12.75" hidden="1" customHeight="1" x14ac:dyDescent="0.25"/>
    <row r="25" spans="1:151" ht="14.25" hidden="1" customHeight="1" x14ac:dyDescent="0.25"/>
    <row r="26" spans="1:151" ht="13.5" hidden="1" customHeight="1" x14ac:dyDescent="0.25"/>
    <row r="27" spans="1:151" ht="12.75" hidden="1" customHeight="1" x14ac:dyDescent="0.25"/>
    <row r="28" spans="1:151" ht="15.75" hidden="1" customHeight="1" x14ac:dyDescent="0.25"/>
    <row r="29" spans="1:151" ht="21.75" hidden="1" customHeight="1" x14ac:dyDescent="0.25"/>
    <row r="30" spans="1:151" ht="21" hidden="1" customHeight="1" x14ac:dyDescent="0.25"/>
    <row r="31" spans="1:151" ht="27.75" hidden="1" customHeight="1" x14ac:dyDescent="0.25"/>
    <row r="32" spans="1:151" ht="12.75" hidden="1" customHeight="1" x14ac:dyDescent="0.25"/>
    <row r="33" ht="20.25" hidden="1" customHeight="1" x14ac:dyDescent="0.25"/>
    <row r="34" ht="9.75" hidden="1" customHeight="1" x14ac:dyDescent="0.25"/>
    <row r="35" ht="12" hidden="1" customHeight="1" x14ac:dyDescent="0.25"/>
    <row r="36" ht="12.75" hidden="1" customHeight="1" x14ac:dyDescent="0.25"/>
    <row r="37" ht="13.5" hidden="1" customHeight="1" x14ac:dyDescent="0.25"/>
    <row r="38" ht="14.25" hidden="1" customHeight="1" x14ac:dyDescent="0.25"/>
    <row r="39" ht="15" hidden="1" customHeight="1" x14ac:dyDescent="0.25"/>
    <row r="40" ht="17.25" hidden="1" customHeight="1" x14ac:dyDescent="0.25"/>
    <row r="41" ht="13.5" hidden="1" customHeight="1" x14ac:dyDescent="0.25"/>
    <row r="42" ht="19.5" hidden="1" customHeight="1" x14ac:dyDescent="0.25"/>
    <row r="43" ht="19.5" hidden="1" customHeight="1" x14ac:dyDescent="0.25"/>
    <row r="44" ht="15.75" hidden="1" customHeight="1" x14ac:dyDescent="0.25"/>
    <row r="45" ht="12.75" hidden="1" customHeight="1" x14ac:dyDescent="0.25"/>
    <row r="46" ht="12.75" hidden="1" customHeight="1" x14ac:dyDescent="0.25"/>
    <row r="47" ht="9" hidden="1" customHeight="1" x14ac:dyDescent="0.25"/>
    <row r="48" ht="6" customHeight="1" x14ac:dyDescent="0.25"/>
    <row r="49" spans="1:108" s="26" customFormat="1" ht="18" customHeight="1" thickBot="1" x14ac:dyDescent="0.3"/>
    <row r="50" spans="1:108" s="27" customFormat="1" x14ac:dyDescent="0.25">
      <c r="B50" s="27" t="s">
        <v>432</v>
      </c>
      <c r="G50" s="28"/>
      <c r="I50" s="29"/>
      <c r="J50" s="29"/>
      <c r="K50" s="29"/>
      <c r="L50" s="27" t="s">
        <v>433</v>
      </c>
      <c r="AL50" s="43"/>
      <c r="AM50" s="43"/>
      <c r="AN50" s="43"/>
      <c r="AO50" s="43"/>
      <c r="AP50" s="43"/>
      <c r="AQ50" s="43" t="s">
        <v>434</v>
      </c>
      <c r="AR50" s="43"/>
      <c r="AS50" s="43"/>
      <c r="AT50" s="43"/>
      <c r="AU50" s="43"/>
      <c r="AV50" s="43" t="s">
        <v>400</v>
      </c>
      <c r="AW50" s="43"/>
      <c r="AX50" s="43"/>
      <c r="AY50" s="43"/>
      <c r="AZ50" s="43"/>
      <c r="BA50" s="43" t="s">
        <v>435</v>
      </c>
      <c r="BB50" s="43"/>
      <c r="BC50" s="43"/>
      <c r="BD50" s="43"/>
      <c r="BE50" s="43"/>
      <c r="BF50" s="43" t="s">
        <v>436</v>
      </c>
      <c r="BG50" s="43"/>
      <c r="BH50" s="43"/>
      <c r="BI50" s="43"/>
      <c r="BJ50" s="43"/>
      <c r="DD50" s="27" t="s">
        <v>437</v>
      </c>
    </row>
    <row r="51" spans="1:108" x14ac:dyDescent="0.25">
      <c r="A51" s="30"/>
      <c r="B51" s="31"/>
      <c r="C51" s="39"/>
      <c r="D51" s="39"/>
      <c r="E51" s="39"/>
      <c r="F51" s="39"/>
      <c r="G51" s="39"/>
      <c r="H51" s="39"/>
      <c r="I51" s="39"/>
      <c r="J51" s="39"/>
      <c r="K51" s="39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AI51" s="20"/>
      <c r="AJ51" s="20"/>
      <c r="AK51" s="20"/>
      <c r="AL51" s="41"/>
      <c r="AM51" s="41"/>
      <c r="AN51" s="41"/>
      <c r="AO51" s="41"/>
      <c r="AP51" s="42"/>
      <c r="AQ51" s="41"/>
      <c r="AR51" s="41"/>
      <c r="AS51" s="41"/>
      <c r="AT51" s="41"/>
      <c r="AU51" s="42"/>
      <c r="AV51" s="35"/>
      <c r="AW51" s="36"/>
      <c r="AX51" s="36"/>
      <c r="AY51" s="36"/>
      <c r="AZ51" s="37"/>
      <c r="BA51" s="35"/>
      <c r="BB51" s="36"/>
      <c r="BC51" s="36"/>
      <c r="BD51" s="36"/>
      <c r="BE51" s="37"/>
      <c r="BF51" s="38"/>
      <c r="BG51" s="38"/>
      <c r="BH51" s="38"/>
      <c r="BI51" s="38"/>
      <c r="BJ51" s="38"/>
      <c r="CY51" s="24"/>
    </row>
    <row r="52" spans="1:108" x14ac:dyDescent="0.25">
      <c r="A52" s="30"/>
      <c r="B52" s="31"/>
      <c r="C52" s="39"/>
      <c r="D52" s="39"/>
      <c r="E52" s="39"/>
      <c r="F52" s="39"/>
      <c r="G52" s="39"/>
      <c r="H52" s="39"/>
      <c r="I52" s="39"/>
      <c r="J52" s="39"/>
      <c r="K52" s="39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AI52" s="20"/>
      <c r="AJ52" s="20"/>
      <c r="AK52" s="20"/>
      <c r="AL52" s="41"/>
      <c r="AM52" s="41"/>
      <c r="AN52" s="41"/>
      <c r="AO52" s="41"/>
      <c r="AP52" s="42"/>
      <c r="AQ52" s="41"/>
      <c r="AR52" s="41"/>
      <c r="AS52" s="41"/>
      <c r="AT52" s="41"/>
      <c r="AU52" s="42"/>
      <c r="AV52" s="35"/>
      <c r="AW52" s="36"/>
      <c r="AX52" s="36"/>
      <c r="AY52" s="36"/>
      <c r="AZ52" s="37"/>
      <c r="BA52" s="35"/>
      <c r="BB52" s="36"/>
      <c r="BC52" s="36"/>
      <c r="BD52" s="36"/>
      <c r="BE52" s="37"/>
      <c r="BF52" s="38"/>
      <c r="BG52" s="38"/>
      <c r="BH52" s="38"/>
      <c r="BI52" s="38"/>
      <c r="BJ52" s="38"/>
      <c r="CY52" s="24"/>
    </row>
  </sheetData>
  <sheetProtection sheet="1" objects="1" scenarios="1"/>
  <autoFilter ref="DD49:DD52">
    <filterColumn colId="0">
      <filters blank="1">
        <filter val="B"/>
        <filter val="C"/>
        <filter val="D"/>
        <filter val="P"/>
        <filter val="T"/>
      </filters>
    </filterColumn>
  </autoFilter>
  <mergeCells count="90">
    <mergeCell ref="AU1:AX1"/>
    <mergeCell ref="H1:P1"/>
    <mergeCell ref="V1:Z1"/>
    <mergeCell ref="AA1:AE1"/>
    <mergeCell ref="AH1:AP1"/>
    <mergeCell ref="AQ1:AT1"/>
    <mergeCell ref="H4:U4"/>
    <mergeCell ref="AH4:AP4"/>
    <mergeCell ref="AQ4:AT4"/>
    <mergeCell ref="AU4:AX4"/>
    <mergeCell ref="H2:P2"/>
    <mergeCell ref="V2:Z2"/>
    <mergeCell ref="AA2:AE2"/>
    <mergeCell ref="AH2:AP2"/>
    <mergeCell ref="AQ2:AT2"/>
    <mergeCell ref="AU2:AX2"/>
    <mergeCell ref="H3:U3"/>
    <mergeCell ref="AA3:AE3"/>
    <mergeCell ref="AH3:AP3"/>
    <mergeCell ref="AQ3:AT3"/>
    <mergeCell ref="AU3:AX3"/>
    <mergeCell ref="AQ5:AT5"/>
    <mergeCell ref="AU5:AX5"/>
    <mergeCell ref="H6:L6"/>
    <mergeCell ref="AH6:AP6"/>
    <mergeCell ref="AQ6:AT6"/>
    <mergeCell ref="AU6:AX6"/>
    <mergeCell ref="H5:L5"/>
    <mergeCell ref="O5:V5"/>
    <mergeCell ref="W5:AA5"/>
    <mergeCell ref="AB5:AD5"/>
    <mergeCell ref="AE5:AF5"/>
    <mergeCell ref="AH5:AP5"/>
    <mergeCell ref="AH7:AP7"/>
    <mergeCell ref="AQ7:AT7"/>
    <mergeCell ref="BF7:BJ7"/>
    <mergeCell ref="AH8:AP8"/>
    <mergeCell ref="AQ8:AT8"/>
    <mergeCell ref="BF8:BJ8"/>
    <mergeCell ref="AH9:AP9"/>
    <mergeCell ref="AQ9:AT9"/>
    <mergeCell ref="BF9:BJ9"/>
    <mergeCell ref="B16:G16"/>
    <mergeCell ref="H16:L16"/>
    <mergeCell ref="P16:V16"/>
    <mergeCell ref="W16:AA16"/>
    <mergeCell ref="AH16:AP16"/>
    <mergeCell ref="AQ16:AT16"/>
    <mergeCell ref="AU16:AX16"/>
    <mergeCell ref="AQ17:AT17"/>
    <mergeCell ref="AU17:AX17"/>
    <mergeCell ref="B18:G18"/>
    <mergeCell ref="H18:L18"/>
    <mergeCell ref="M18:O18"/>
    <mergeCell ref="P18:V18"/>
    <mergeCell ref="W18:AA18"/>
    <mergeCell ref="AH18:AP18"/>
    <mergeCell ref="AQ18:AT18"/>
    <mergeCell ref="AU18:AX18"/>
    <mergeCell ref="B17:G17"/>
    <mergeCell ref="H17:L17"/>
    <mergeCell ref="M17:O17"/>
    <mergeCell ref="P17:V17"/>
    <mergeCell ref="W17:AA17"/>
    <mergeCell ref="AH17:AP17"/>
    <mergeCell ref="B19:G19"/>
    <mergeCell ref="H19:O19"/>
    <mergeCell ref="P19:V19"/>
    <mergeCell ref="W19:AA19"/>
    <mergeCell ref="H21:J21"/>
    <mergeCell ref="K21:AU21"/>
    <mergeCell ref="AL50:AP50"/>
    <mergeCell ref="AQ50:AU50"/>
    <mergeCell ref="AV50:AZ50"/>
    <mergeCell ref="BA50:BE50"/>
    <mergeCell ref="BF50:BJ50"/>
    <mergeCell ref="BA51:BE51"/>
    <mergeCell ref="BF51:BJ51"/>
    <mergeCell ref="C52:K52"/>
    <mergeCell ref="L52:X52"/>
    <mergeCell ref="AL52:AP52"/>
    <mergeCell ref="AQ52:AU52"/>
    <mergeCell ref="AV52:AZ52"/>
    <mergeCell ref="BA52:BE52"/>
    <mergeCell ref="BF52:BJ52"/>
    <mergeCell ref="C51:K51"/>
    <mergeCell ref="L51:X51"/>
    <mergeCell ref="AL51:AP51"/>
    <mergeCell ref="AQ51:AU51"/>
    <mergeCell ref="AV51:AZ51"/>
  </mergeCells>
  <conditionalFormatting sqref="H17">
    <cfRule type="expression" dxfId="524" priority="1" stopIfTrue="1">
      <formula>NOT(ISNUMBER($H$17))</formula>
    </cfRule>
  </conditionalFormatting>
  <dataValidations count="2">
    <dataValidation type="decimal" operator="notEqual" allowBlank="1" showInputMessage="1" showErrorMessage="1" sqref="AV51:AV52 BA51:BA52">
      <formula1>-999999</formula1>
    </dataValidation>
    <dataValidation type="list" allowBlank="1" showInputMessage="1" showErrorMessage="1" sqref="W5:AA5">
      <formula1>"Genius, Forcé"</formula1>
    </dataValidation>
  </dataValidations>
  <pageMargins left="0.7" right="0.7" top="0.75" bottom="0.75" header="0.3" footer="0.3"/>
  <pageSetup scale="6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I98"/>
  <sheetViews>
    <sheetView tabSelected="1" workbookViewId="0">
      <selection activeCell="A95" sqref="A95:XFD98"/>
    </sheetView>
  </sheetViews>
  <sheetFormatPr defaultRowHeight="15" x14ac:dyDescent="0.25"/>
  <cols>
    <col min="1" max="1" width="9.140625" style="15"/>
    <col min="2" max="2" width="11.85546875" customWidth="1"/>
    <col min="3" max="3" width="26.42578125" customWidth="1"/>
    <col min="4" max="4" width="26.28515625" bestFit="1" customWidth="1"/>
    <col min="5" max="5" width="14.28515625" bestFit="1" customWidth="1"/>
    <col min="6" max="6" width="24.7109375" bestFit="1" customWidth="1"/>
    <col min="7" max="7" width="12.5703125" customWidth="1"/>
    <col min="9" max="9" width="22.85546875" bestFit="1" customWidth="1"/>
    <col min="10" max="10" width="17.7109375" customWidth="1"/>
    <col min="12" max="12" width="22.7109375" bestFit="1" customWidth="1"/>
    <col min="13" max="13" width="21.5703125" bestFit="1" customWidth="1"/>
    <col min="21" max="21" width="9.42578125" customWidth="1"/>
    <col min="27" max="27" width="12.28515625" customWidth="1"/>
    <col min="40" max="40" width="16.85546875" bestFit="1" customWidth="1"/>
    <col min="41" max="41" width="12.28515625" bestFit="1" customWidth="1"/>
    <col min="42" max="42" width="14.140625" bestFit="1" customWidth="1"/>
  </cols>
  <sheetData>
    <row r="1" spans="1:87" x14ac:dyDescent="0.25">
      <c r="E1" t="s">
        <v>108</v>
      </c>
      <c r="F1" s="7" t="s">
        <v>368</v>
      </c>
      <c r="H1" t="s">
        <v>328</v>
      </c>
      <c r="I1" t="s">
        <v>329</v>
      </c>
    </row>
    <row r="2" spans="1:87" x14ac:dyDescent="0.25">
      <c r="E2" t="s">
        <v>326</v>
      </c>
      <c r="F2" s="34" t="s">
        <v>369</v>
      </c>
    </row>
    <row r="3" spans="1:87" x14ac:dyDescent="0.25">
      <c r="E3" t="s">
        <v>327</v>
      </c>
      <c r="F3" s="7" t="str">
        <f>F1 &amp; "-" &amp;F2</f>
        <v>TEST-R00001</v>
      </c>
      <c r="O3" s="3">
        <f>B12</f>
        <v>0</v>
      </c>
      <c r="P3" t="e">
        <f>#REF!</f>
        <v>#REF!</v>
      </c>
    </row>
    <row r="4" spans="1:87" x14ac:dyDescent="0.25">
      <c r="D4" s="3"/>
      <c r="E4" t="s">
        <v>325</v>
      </c>
      <c r="F4" s="7">
        <f>Table1[BillToCustomerName]</f>
        <v>0</v>
      </c>
    </row>
    <row r="5" spans="1:87" x14ac:dyDescent="0.25">
      <c r="E5" t="s">
        <v>338</v>
      </c>
      <c r="F5" s="7">
        <f>Table13161719[QuoteHeaderCode]</f>
        <v>0</v>
      </c>
    </row>
    <row r="6" spans="1:87" ht="15.6" customHeight="1" x14ac:dyDescent="0.25">
      <c r="E6" t="s">
        <v>145</v>
      </c>
      <c r="F6" s="7">
        <f>Table1[CurrencyCode]</f>
        <v>0</v>
      </c>
    </row>
    <row r="7" spans="1:87" ht="15.6" customHeight="1" x14ac:dyDescent="0.25">
      <c r="E7" t="s">
        <v>339</v>
      </c>
      <c r="F7" s="7">
        <f>Table1[CurrencyFactor]</f>
        <v>0</v>
      </c>
    </row>
    <row r="8" spans="1:87" ht="15.6" customHeight="1" x14ac:dyDescent="0.25">
      <c r="E8" t="s">
        <v>340</v>
      </c>
      <c r="F8" s="7">
        <f>Table1[TaxGroupHeaderCode]</f>
        <v>0</v>
      </c>
    </row>
    <row r="9" spans="1:87" ht="15.6" customHeight="1" x14ac:dyDescent="0.25">
      <c r="F9" s="7"/>
    </row>
    <row r="10" spans="1:87" x14ac:dyDescent="0.25">
      <c r="B10" s="62" t="s">
        <v>108</v>
      </c>
      <c r="C10" s="62"/>
    </row>
    <row r="11" spans="1:87" s="7" customFormat="1" x14ac:dyDescent="0.25">
      <c r="A11" s="7" t="s">
        <v>354</v>
      </c>
      <c r="B11" s="10" t="s">
        <v>32</v>
      </c>
      <c r="C11" s="10" t="s">
        <v>108</v>
      </c>
      <c r="D11" s="10" t="s">
        <v>148</v>
      </c>
      <c r="E11" s="10" t="s">
        <v>149</v>
      </c>
      <c r="F11" s="10" t="s">
        <v>15</v>
      </c>
      <c r="G11" s="10" t="s">
        <v>54</v>
      </c>
      <c r="H11" s="10" t="s">
        <v>64</v>
      </c>
      <c r="I11" s="10" t="s">
        <v>150</v>
      </c>
      <c r="J11" s="10" t="s">
        <v>134</v>
      </c>
      <c r="K11" s="10" t="s">
        <v>151</v>
      </c>
      <c r="L11" s="10" t="s">
        <v>152</v>
      </c>
      <c r="M11" s="10" t="s">
        <v>153</v>
      </c>
      <c r="N11" s="10" t="s">
        <v>154</v>
      </c>
      <c r="O11" s="10" t="s">
        <v>155</v>
      </c>
      <c r="P11" s="10" t="s">
        <v>156</v>
      </c>
      <c r="Q11" s="10" t="s">
        <v>157</v>
      </c>
      <c r="R11" s="10" t="s">
        <v>158</v>
      </c>
      <c r="S11" s="10" t="s">
        <v>159</v>
      </c>
      <c r="T11" s="10" t="s">
        <v>160</v>
      </c>
      <c r="U11" s="10" t="s">
        <v>161</v>
      </c>
      <c r="V11" s="10" t="s">
        <v>162</v>
      </c>
      <c r="W11" s="10" t="s">
        <v>163</v>
      </c>
      <c r="X11" s="10" t="s">
        <v>164</v>
      </c>
      <c r="Y11" s="10" t="s">
        <v>165</v>
      </c>
      <c r="Z11" s="10" t="s">
        <v>166</v>
      </c>
      <c r="AA11" s="10" t="s">
        <v>167</v>
      </c>
      <c r="AB11" s="10" t="s">
        <v>168</v>
      </c>
      <c r="AC11" s="10" t="s">
        <v>169</v>
      </c>
      <c r="AD11" s="10" t="s">
        <v>170</v>
      </c>
      <c r="AE11" s="10" t="s">
        <v>171</v>
      </c>
      <c r="AF11" s="10" t="s">
        <v>101</v>
      </c>
      <c r="AG11" s="10" t="s">
        <v>172</v>
      </c>
      <c r="AH11" s="10" t="s">
        <v>173</v>
      </c>
      <c r="AI11" s="10" t="s">
        <v>174</v>
      </c>
      <c r="AJ11" s="10" t="s">
        <v>175</v>
      </c>
      <c r="AK11" s="10" t="s">
        <v>176</v>
      </c>
      <c r="AL11" s="10" t="s">
        <v>177</v>
      </c>
      <c r="AM11" s="10" t="s">
        <v>70</v>
      </c>
      <c r="AN11" s="10" t="s">
        <v>178</v>
      </c>
      <c r="AO11" s="10" t="s">
        <v>179</v>
      </c>
      <c r="AP11" s="10" t="s">
        <v>180</v>
      </c>
      <c r="AQ11" s="10" t="s">
        <v>181</v>
      </c>
      <c r="AR11" s="10" t="s">
        <v>182</v>
      </c>
      <c r="AS11" s="10" t="s">
        <v>183</v>
      </c>
      <c r="AT11" s="10" t="s">
        <v>184</v>
      </c>
      <c r="AU11" s="10" t="s">
        <v>185</v>
      </c>
      <c r="AV11" s="10" t="s">
        <v>186</v>
      </c>
      <c r="AW11" s="10" t="s">
        <v>187</v>
      </c>
      <c r="AX11" s="10" t="s">
        <v>188</v>
      </c>
      <c r="AY11" s="10" t="s">
        <v>189</v>
      </c>
      <c r="AZ11" s="10" t="s">
        <v>190</v>
      </c>
      <c r="BA11" s="10" t="s">
        <v>191</v>
      </c>
      <c r="BB11" s="10" t="s">
        <v>192</v>
      </c>
      <c r="BC11" s="10" t="s">
        <v>193</v>
      </c>
      <c r="BD11" s="10" t="s">
        <v>194</v>
      </c>
      <c r="BE11" s="10" t="s">
        <v>195</v>
      </c>
      <c r="BF11" s="10" t="s">
        <v>196</v>
      </c>
      <c r="BG11" s="10" t="s">
        <v>197</v>
      </c>
      <c r="BH11" s="10" t="s">
        <v>198</v>
      </c>
      <c r="BI11" s="10" t="s">
        <v>199</v>
      </c>
      <c r="BJ11" s="10" t="s">
        <v>200</v>
      </c>
      <c r="BK11" s="10" t="s">
        <v>201</v>
      </c>
      <c r="BL11" s="10" t="s">
        <v>202</v>
      </c>
      <c r="BM11" s="10" t="s">
        <v>203</v>
      </c>
      <c r="BN11" s="10" t="s">
        <v>12</v>
      </c>
      <c r="BO11" s="10" t="s">
        <v>204</v>
      </c>
      <c r="BP11" s="10" t="s">
        <v>205</v>
      </c>
      <c r="BQ11" s="10" t="s">
        <v>206</v>
      </c>
      <c r="BR11" s="10" t="s">
        <v>207</v>
      </c>
      <c r="BS11" s="10" t="s">
        <v>208</v>
      </c>
      <c r="BT11" s="10" t="s">
        <v>209</v>
      </c>
      <c r="BU11" s="10" t="s">
        <v>210</v>
      </c>
      <c r="BV11" s="10" t="s">
        <v>211</v>
      </c>
      <c r="BW11" s="10" t="s">
        <v>212</v>
      </c>
      <c r="BX11" s="10" t="s">
        <v>213</v>
      </c>
      <c r="BY11" s="10" t="s">
        <v>146</v>
      </c>
      <c r="BZ11" s="10" t="s">
        <v>214</v>
      </c>
      <c r="CA11" s="10" t="s">
        <v>122</v>
      </c>
      <c r="CB11" s="10" t="s">
        <v>52</v>
      </c>
      <c r="CC11" s="10" t="s">
        <v>89</v>
      </c>
      <c r="CD11" s="10" t="s">
        <v>215</v>
      </c>
      <c r="CE11" s="10" t="s">
        <v>216</v>
      </c>
      <c r="CF11" s="10" t="s">
        <v>217</v>
      </c>
      <c r="CG11" s="10" t="s">
        <v>218</v>
      </c>
      <c r="CH11" s="10" t="s">
        <v>219</v>
      </c>
      <c r="CI11" s="10" t="s">
        <v>220</v>
      </c>
    </row>
    <row r="12" spans="1:87" s="7" customFormat="1" x14ac:dyDescent="0.25">
      <c r="B12" s="4"/>
      <c r="C12" s="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8"/>
      <c r="BB12" s="16"/>
      <c r="BC12" s="10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7"/>
      <c r="CA12" s="17"/>
      <c r="CB12" s="17"/>
      <c r="CC12" s="17"/>
      <c r="CD12" s="16"/>
      <c r="CE12" s="16"/>
      <c r="CF12" s="16"/>
      <c r="CG12" s="16"/>
      <c r="CH12" s="16"/>
      <c r="CI12" s="16"/>
    </row>
    <row r="13" spans="1:87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</row>
    <row r="14" spans="1:87" ht="15.6" customHeight="1" x14ac:dyDescent="0.25"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4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3"/>
      <c r="CA14" s="13"/>
      <c r="CB14" s="13"/>
      <c r="CC14" s="13"/>
      <c r="CD14" s="12"/>
      <c r="CE14" s="12"/>
      <c r="CF14" s="12"/>
      <c r="CG14" s="12"/>
      <c r="CH14" s="12"/>
      <c r="CI14" s="12"/>
    </row>
    <row r="15" spans="1:87" s="7" customFormat="1" x14ac:dyDescent="0.25">
      <c r="B15" s="63" t="s">
        <v>332</v>
      </c>
      <c r="C15" s="63"/>
    </row>
    <row r="16" spans="1:87" s="7" customFormat="1" x14ac:dyDescent="0.25">
      <c r="B16" s="7" t="s">
        <v>313</v>
      </c>
      <c r="C16" s="7" t="s">
        <v>223</v>
      </c>
      <c r="D16" s="7" t="s">
        <v>314</v>
      </c>
      <c r="E16" s="7" t="s">
        <v>315</v>
      </c>
      <c r="F16" s="7" t="s">
        <v>108</v>
      </c>
      <c r="G16" s="7" t="s">
        <v>316</v>
      </c>
      <c r="H16" s="7" t="s">
        <v>317</v>
      </c>
      <c r="I16" s="7" t="s">
        <v>15</v>
      </c>
      <c r="J16" s="7" t="s">
        <v>54</v>
      </c>
      <c r="K16" s="7" t="s">
        <v>64</v>
      </c>
      <c r="L16" s="7" t="s">
        <v>150</v>
      </c>
      <c r="M16" s="7" t="s">
        <v>318</v>
      </c>
      <c r="N16" s="7" t="s">
        <v>142</v>
      </c>
      <c r="O16" s="7" t="s">
        <v>319</v>
      </c>
      <c r="P16" s="7" t="s">
        <v>143</v>
      </c>
      <c r="Q16" s="7" t="s">
        <v>320</v>
      </c>
      <c r="R16" s="7" t="s">
        <v>257</v>
      </c>
      <c r="S16" s="7" t="s">
        <v>254</v>
      </c>
      <c r="T16" s="7" t="s">
        <v>90</v>
      </c>
      <c r="U16" s="7" t="s">
        <v>251</v>
      </c>
      <c r="V16" s="7" t="s">
        <v>321</v>
      </c>
      <c r="W16" s="7" t="s">
        <v>101</v>
      </c>
      <c r="X16" s="7" t="s">
        <v>70</v>
      </c>
      <c r="Y16" s="7" t="s">
        <v>86</v>
      </c>
      <c r="Z16" s="7" t="s">
        <v>322</v>
      </c>
      <c r="AA16" s="7" t="s">
        <v>153</v>
      </c>
      <c r="AB16" s="7" t="s">
        <v>219</v>
      </c>
      <c r="AC16" s="7" t="s">
        <v>323</v>
      </c>
      <c r="AD16" s="7" t="s">
        <v>43</v>
      </c>
      <c r="AE16" s="7" t="s">
        <v>122</v>
      </c>
      <c r="AF16" s="7" t="s">
        <v>52</v>
      </c>
      <c r="AG16" s="7" t="s">
        <v>89</v>
      </c>
    </row>
    <row r="17" spans="2:38" s="7" customFormat="1" x14ac:dyDescent="0.25">
      <c r="B17" s="4"/>
      <c r="C17" s="4"/>
      <c r="D17" s="5"/>
      <c r="E17" s="5"/>
      <c r="F17" s="5"/>
      <c r="G17" s="4"/>
      <c r="H17" s="4"/>
      <c r="I17" s="5"/>
      <c r="J17" s="5"/>
      <c r="K17" s="5"/>
      <c r="L17" s="5"/>
      <c r="M17" s="5"/>
      <c r="N17" s="5"/>
      <c r="O17" s="5"/>
      <c r="P17" s="4"/>
      <c r="Q17" s="5"/>
      <c r="R17" s="4"/>
      <c r="S17" s="5"/>
      <c r="T17" s="4"/>
      <c r="U17" s="4"/>
      <c r="V17" s="4"/>
      <c r="W17" s="5"/>
      <c r="X17" s="5"/>
      <c r="Y17" s="5"/>
      <c r="Z17" s="5"/>
      <c r="AA17" s="5"/>
      <c r="AB17" s="5"/>
      <c r="AC17" s="5"/>
      <c r="AD17" s="8"/>
      <c r="AE17" s="4"/>
      <c r="AF17" s="4"/>
      <c r="AG17" s="4"/>
    </row>
    <row r="18" spans="2:38" s="7" customFormat="1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2:38" s="7" customFormat="1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2:38" s="7" customFormat="1" x14ac:dyDescent="0.25">
      <c r="B20" s="63" t="s">
        <v>330</v>
      </c>
      <c r="C20" s="63"/>
    </row>
    <row r="21" spans="2:38" s="7" customFormat="1" x14ac:dyDescent="0.25">
      <c r="B21" s="7" t="s">
        <v>32</v>
      </c>
      <c r="C21" s="7" t="s">
        <v>58</v>
      </c>
      <c r="D21" s="7" t="s">
        <v>43</v>
      </c>
      <c r="E21" s="7" t="s">
        <v>108</v>
      </c>
      <c r="F21" s="7" t="s">
        <v>111</v>
      </c>
      <c r="G21" s="7" t="s">
        <v>3</v>
      </c>
      <c r="H21" s="7" t="s">
        <v>94</v>
      </c>
      <c r="I21" s="7" t="s">
        <v>70</v>
      </c>
      <c r="J21" s="7" t="s">
        <v>35</v>
      </c>
      <c r="K21" s="7" t="s">
        <v>103</v>
      </c>
      <c r="L21" s="7" t="s">
        <v>1</v>
      </c>
      <c r="M21" s="7" t="s">
        <v>63</v>
      </c>
      <c r="N21" s="7" t="s">
        <v>27</v>
      </c>
      <c r="O21" s="7" t="s">
        <v>116</v>
      </c>
      <c r="P21" s="7" t="s">
        <v>2</v>
      </c>
      <c r="Q21" s="7" t="s">
        <v>126</v>
      </c>
      <c r="R21" s="7" t="s">
        <v>30</v>
      </c>
      <c r="S21" s="7" t="s">
        <v>51</v>
      </c>
      <c r="T21" s="7" t="s">
        <v>40</v>
      </c>
      <c r="U21" s="7" t="s">
        <v>19</v>
      </c>
      <c r="V21" s="7" t="s">
        <v>100</v>
      </c>
      <c r="W21" s="7" t="s">
        <v>59</v>
      </c>
      <c r="X21" s="7" t="s">
        <v>8</v>
      </c>
      <c r="Y21" s="7" t="s">
        <v>33</v>
      </c>
      <c r="Z21" s="7" t="s">
        <v>24</v>
      </c>
      <c r="AA21" s="7" t="s">
        <v>4</v>
      </c>
      <c r="AB21" s="7" t="s">
        <v>104</v>
      </c>
      <c r="AC21" s="7" t="s">
        <v>91</v>
      </c>
      <c r="AD21" s="7" t="s">
        <v>29</v>
      </c>
      <c r="AE21" s="7" t="s">
        <v>36</v>
      </c>
      <c r="AF21" s="7" t="s">
        <v>44</v>
      </c>
      <c r="AG21" s="7" t="s">
        <v>57</v>
      </c>
      <c r="AH21" s="7" t="s">
        <v>5</v>
      </c>
      <c r="AI21" s="7" t="s">
        <v>77</v>
      </c>
      <c r="AJ21" s="7" t="s">
        <v>20</v>
      </c>
      <c r="AK21" s="7" t="s">
        <v>9</v>
      </c>
      <c r="AL21" s="7" t="s">
        <v>107</v>
      </c>
    </row>
    <row r="22" spans="2:38" s="7" customFormat="1" x14ac:dyDescent="0.25">
      <c r="B22" s="4"/>
      <c r="C22" s="4"/>
      <c r="D22" s="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5" spans="2:38" x14ac:dyDescent="0.25">
      <c r="B25" s="63" t="s">
        <v>331</v>
      </c>
      <c r="C25" s="63"/>
    </row>
    <row r="26" spans="2:38" s="7" customFormat="1" x14ac:dyDescent="0.25">
      <c r="B26" s="7" t="s">
        <v>56</v>
      </c>
      <c r="C26" s="7" t="s">
        <v>109</v>
      </c>
      <c r="D26" s="7" t="s">
        <v>90</v>
      </c>
      <c r="E26" s="7" t="s">
        <v>39</v>
      </c>
      <c r="F26" s="7" t="s">
        <v>81</v>
      </c>
      <c r="G26" s="7" t="s">
        <v>122</v>
      </c>
      <c r="H26" s="7" t="s">
        <v>52</v>
      </c>
      <c r="I26" s="7" t="s">
        <v>89</v>
      </c>
    </row>
    <row r="27" spans="2:38" s="7" customFormat="1" x14ac:dyDescent="0.25">
      <c r="B27" s="4"/>
      <c r="C27" s="4"/>
      <c r="D27" s="5"/>
      <c r="E27" s="5"/>
      <c r="F27" s="5"/>
      <c r="G27" s="4"/>
      <c r="H27" s="4"/>
      <c r="I27" s="4"/>
    </row>
    <row r="28" spans="2:38" s="7" customFormat="1" x14ac:dyDescent="0.25">
      <c r="B28" s="4"/>
      <c r="C28" s="4"/>
      <c r="D28" s="9"/>
      <c r="E28" s="9"/>
      <c r="F28" s="9"/>
      <c r="G28" s="4"/>
      <c r="H28" s="4"/>
      <c r="I28" s="4"/>
    </row>
    <row r="31" spans="2:38" x14ac:dyDescent="0.25">
      <c r="B31" s="63" t="s">
        <v>345</v>
      </c>
      <c r="C31" s="63"/>
    </row>
    <row r="32" spans="2:38" x14ac:dyDescent="0.25">
      <c r="B32" t="s">
        <v>32</v>
      </c>
      <c r="C32" t="s">
        <v>131</v>
      </c>
      <c r="D32" t="s">
        <v>85</v>
      </c>
      <c r="E32" t="s">
        <v>73</v>
      </c>
      <c r="F32" t="s">
        <v>123</v>
      </c>
      <c r="G32" t="s">
        <v>22</v>
      </c>
      <c r="H32" t="s">
        <v>11</v>
      </c>
      <c r="I32" t="s">
        <v>7</v>
      </c>
      <c r="J32" t="s">
        <v>31</v>
      </c>
      <c r="K32" t="s">
        <v>46</v>
      </c>
      <c r="L32" t="s">
        <v>6</v>
      </c>
      <c r="M32" t="s">
        <v>14</v>
      </c>
      <c r="N32" t="s">
        <v>84</v>
      </c>
      <c r="O32" t="s">
        <v>135</v>
      </c>
      <c r="P32" t="s">
        <v>80</v>
      </c>
      <c r="Q32" t="s">
        <v>86</v>
      </c>
      <c r="R32" t="s">
        <v>70</v>
      </c>
      <c r="S32" t="s">
        <v>137</v>
      </c>
      <c r="T32" t="s">
        <v>26</v>
      </c>
      <c r="U32" t="s">
        <v>97</v>
      </c>
      <c r="V32" t="s">
        <v>89</v>
      </c>
      <c r="W32" t="s">
        <v>52</v>
      </c>
      <c r="X32" t="s">
        <v>122</v>
      </c>
      <c r="Y32" t="s">
        <v>17</v>
      </c>
      <c r="Z32" t="s">
        <v>106</v>
      </c>
      <c r="AA32" t="s">
        <v>58</v>
      </c>
    </row>
    <row r="33" spans="2:25" s="4" customFormat="1" x14ac:dyDescent="0.25">
      <c r="C33" s="5"/>
      <c r="D33" s="6"/>
      <c r="E33" s="5"/>
      <c r="F33" s="5"/>
      <c r="G33" s="5"/>
      <c r="H33" s="5"/>
      <c r="I33" s="5"/>
    </row>
    <row r="34" spans="2:25" s="4" customFormat="1" x14ac:dyDescent="0.25">
      <c r="C34" s="5"/>
      <c r="D34" s="5"/>
      <c r="E34" s="5"/>
      <c r="F34" s="5"/>
      <c r="G34" s="5"/>
      <c r="H34" s="5"/>
      <c r="I34" s="5"/>
    </row>
    <row r="35" spans="2:25" s="4" customFormat="1" x14ac:dyDescent="0.25">
      <c r="D35" s="5"/>
      <c r="E35" s="5"/>
      <c r="F35" s="5"/>
      <c r="G35" s="5"/>
      <c r="H35" s="5"/>
      <c r="I35" s="5"/>
    </row>
    <row r="38" spans="2:25" x14ac:dyDescent="0.25">
      <c r="B38" s="63" t="s">
        <v>344</v>
      </c>
      <c r="C38" s="63"/>
    </row>
    <row r="39" spans="2:25" x14ac:dyDescent="0.25">
      <c r="B39" t="s">
        <v>32</v>
      </c>
      <c r="C39" t="s">
        <v>78</v>
      </c>
      <c r="D39" t="s">
        <v>85</v>
      </c>
      <c r="E39" t="s">
        <v>131</v>
      </c>
      <c r="F39" t="s">
        <v>55</v>
      </c>
      <c r="G39" t="s">
        <v>37</v>
      </c>
      <c r="H39" t="s">
        <v>10</v>
      </c>
      <c r="I39" t="s">
        <v>0</v>
      </c>
      <c r="J39" t="s">
        <v>134</v>
      </c>
      <c r="K39" t="s">
        <v>68</v>
      </c>
      <c r="L39" t="s">
        <v>12</v>
      </c>
      <c r="M39" t="s">
        <v>99</v>
      </c>
      <c r="N39" t="s">
        <v>28</v>
      </c>
      <c r="O39" t="s">
        <v>88</v>
      </c>
      <c r="P39" t="s">
        <v>69</v>
      </c>
      <c r="Q39" t="s">
        <v>93</v>
      </c>
      <c r="R39" t="s">
        <v>70</v>
      </c>
      <c r="S39" t="s">
        <v>89</v>
      </c>
      <c r="T39" t="s">
        <v>52</v>
      </c>
      <c r="U39" t="s">
        <v>122</v>
      </c>
      <c r="V39" t="s">
        <v>42</v>
      </c>
      <c r="W39" t="s">
        <v>15</v>
      </c>
      <c r="X39" t="s">
        <v>58</v>
      </c>
      <c r="Y39" t="s">
        <v>101</v>
      </c>
    </row>
    <row r="40" spans="2:25" x14ac:dyDescent="0.25">
      <c r="B40" s="4"/>
      <c r="C40" s="5"/>
      <c r="D40" s="5"/>
      <c r="E40" s="5"/>
      <c r="F40" s="5"/>
      <c r="G40" s="5"/>
      <c r="H40" s="5"/>
      <c r="I40" s="4"/>
      <c r="J40" s="5"/>
      <c r="K40" s="5"/>
      <c r="L40" s="5"/>
      <c r="M40" s="5"/>
      <c r="N40" s="5"/>
      <c r="O40" s="5"/>
      <c r="P40" s="5"/>
      <c r="Q40" s="5"/>
      <c r="R40" s="5"/>
      <c r="S40" s="4"/>
      <c r="T40" s="4"/>
      <c r="U40" s="4"/>
      <c r="V40" s="5"/>
      <c r="W40" s="5"/>
      <c r="X40" s="4"/>
      <c r="Y40" s="5"/>
    </row>
    <row r="41" spans="2:25" x14ac:dyDescent="0.25">
      <c r="B41" s="4"/>
      <c r="C41" s="5"/>
      <c r="D41" s="5"/>
      <c r="E41" s="5"/>
      <c r="F41" s="5"/>
      <c r="G41" s="5"/>
      <c r="H41" s="5"/>
      <c r="I41" s="4"/>
      <c r="J41" s="5"/>
      <c r="K41" s="5"/>
      <c r="L41" s="5"/>
      <c r="M41" s="5"/>
      <c r="N41" s="5"/>
      <c r="O41" s="5"/>
      <c r="P41" s="5"/>
      <c r="Q41" s="5"/>
      <c r="R41" s="5"/>
      <c r="S41" s="4"/>
      <c r="T41" s="4"/>
      <c r="U41" s="4"/>
      <c r="V41" s="5"/>
      <c r="W41" s="5"/>
      <c r="X41" s="4"/>
      <c r="Y41" s="5"/>
    </row>
    <row r="42" spans="2:25" x14ac:dyDescent="0.25">
      <c r="B42" s="4"/>
      <c r="C42" s="5"/>
      <c r="D42" s="5"/>
      <c r="E42" s="5"/>
      <c r="F42" s="5"/>
      <c r="G42" s="5"/>
      <c r="H42" s="5"/>
      <c r="I42" s="4"/>
      <c r="J42" s="5"/>
      <c r="K42" s="5"/>
      <c r="L42" s="5"/>
      <c r="M42" s="5"/>
      <c r="N42" s="5"/>
      <c r="O42" s="5"/>
      <c r="P42" s="5"/>
      <c r="Q42" s="5"/>
      <c r="R42" s="5"/>
      <c r="S42" s="4"/>
      <c r="T42" s="4"/>
      <c r="U42" s="4"/>
      <c r="V42" s="5"/>
      <c r="W42" s="5"/>
      <c r="X42" s="4"/>
      <c r="Y42" s="5"/>
    </row>
    <row r="43" spans="2:25" x14ac:dyDescent="0.25">
      <c r="B43" s="4"/>
      <c r="C43" s="5"/>
      <c r="D43" s="5"/>
      <c r="E43" s="5"/>
      <c r="F43" s="5"/>
      <c r="G43" s="5"/>
      <c r="H43" s="5"/>
      <c r="I43" s="4"/>
      <c r="J43" s="5"/>
      <c r="K43" s="5"/>
      <c r="L43" s="5"/>
      <c r="M43" s="5"/>
      <c r="N43" s="5"/>
      <c r="O43" s="5"/>
      <c r="P43" s="5"/>
      <c r="Q43" s="5"/>
      <c r="R43" s="5"/>
      <c r="S43" s="4"/>
      <c r="T43" s="4"/>
      <c r="U43" s="4"/>
      <c r="V43" s="5"/>
      <c r="W43" s="5"/>
      <c r="X43" s="4"/>
      <c r="Y43" s="5"/>
    </row>
    <row r="44" spans="2:25" x14ac:dyDescent="0.25">
      <c r="B44" s="4"/>
      <c r="C44" s="5"/>
      <c r="D44" s="5"/>
      <c r="E44" s="5"/>
      <c r="F44" s="5"/>
      <c r="G44" s="5"/>
      <c r="H44" s="5"/>
      <c r="I44" s="4"/>
      <c r="J44" s="5"/>
      <c r="K44" s="5"/>
      <c r="L44" s="5"/>
      <c r="M44" s="5"/>
      <c r="N44" s="5"/>
      <c r="O44" s="5"/>
      <c r="P44" s="5"/>
      <c r="Q44" s="5"/>
      <c r="R44" s="5"/>
      <c r="S44" s="4"/>
      <c r="T44" s="4"/>
      <c r="U44" s="4"/>
      <c r="V44" s="5"/>
      <c r="W44" s="5"/>
      <c r="X44" s="4"/>
      <c r="Y44" s="5"/>
    </row>
    <row r="45" spans="2:25" x14ac:dyDescent="0.25">
      <c r="B45" s="4"/>
      <c r="C45" s="5"/>
      <c r="D45" s="5"/>
      <c r="E45" s="5"/>
      <c r="F45" s="5"/>
      <c r="G45" s="5"/>
      <c r="H45" s="5"/>
      <c r="I45" s="4"/>
      <c r="J45" s="5"/>
      <c r="K45" s="5"/>
      <c r="L45" s="5"/>
      <c r="M45" s="5"/>
      <c r="N45" s="5"/>
      <c r="O45" s="5"/>
      <c r="P45" s="5"/>
      <c r="Q45" s="5"/>
      <c r="R45" s="5"/>
      <c r="S45" s="4"/>
      <c r="T45" s="4"/>
      <c r="U45" s="4"/>
      <c r="V45" s="5"/>
      <c r="W45" s="5"/>
      <c r="X45" s="4"/>
      <c r="Y45" s="5"/>
    </row>
    <row r="46" spans="2:25" x14ac:dyDescent="0.25">
      <c r="B46" s="4"/>
      <c r="C46" s="5"/>
      <c r="D46" s="5"/>
      <c r="E46" s="5"/>
      <c r="F46" s="5"/>
      <c r="G46" s="5"/>
      <c r="H46" s="5"/>
      <c r="I46" s="4"/>
      <c r="J46" s="5"/>
      <c r="K46" s="5"/>
      <c r="L46" s="5"/>
      <c r="M46" s="5"/>
      <c r="N46" s="5"/>
      <c r="O46" s="5"/>
      <c r="P46" s="5"/>
      <c r="Q46" s="5"/>
      <c r="R46" s="5"/>
      <c r="S46" s="4"/>
      <c r="T46" s="4"/>
      <c r="U46" s="4"/>
      <c r="V46" s="5"/>
      <c r="W46" s="5"/>
      <c r="X46" s="4"/>
      <c r="Y46" s="5"/>
    </row>
    <row r="47" spans="2:25" x14ac:dyDescent="0.25">
      <c r="B47" s="4"/>
      <c r="C47" s="5"/>
      <c r="D47" s="5"/>
      <c r="E47" s="5"/>
      <c r="F47" s="5"/>
      <c r="G47" s="5"/>
      <c r="H47" s="5"/>
      <c r="I47" s="4"/>
      <c r="J47" s="5"/>
      <c r="K47" s="5"/>
      <c r="L47" s="5"/>
      <c r="M47" s="5"/>
      <c r="N47" s="5"/>
      <c r="O47" s="5"/>
      <c r="P47" s="5"/>
      <c r="Q47" s="5"/>
      <c r="R47" s="5"/>
      <c r="S47" s="4"/>
      <c r="T47" s="4"/>
      <c r="U47" s="4"/>
      <c r="V47" s="5"/>
      <c r="W47" s="5"/>
      <c r="X47" s="4"/>
      <c r="Y47" s="5"/>
    </row>
    <row r="48" spans="2:25" x14ac:dyDescent="0.25">
      <c r="B48" s="4"/>
      <c r="C48" s="5"/>
      <c r="D48" s="5"/>
      <c r="E48" s="5"/>
      <c r="F48" s="5"/>
      <c r="G48" s="5"/>
      <c r="H48" s="5"/>
      <c r="I48" s="4"/>
      <c r="J48" s="5"/>
      <c r="K48" s="5"/>
      <c r="L48" s="5"/>
      <c r="M48" s="5"/>
      <c r="N48" s="5"/>
      <c r="O48" s="5"/>
      <c r="P48" s="5"/>
      <c r="Q48" s="5"/>
      <c r="R48" s="5"/>
      <c r="S48" s="4"/>
      <c r="T48" s="4"/>
      <c r="U48" s="4"/>
      <c r="V48" s="5"/>
      <c r="W48" s="5"/>
      <c r="X48" s="4"/>
      <c r="Y48" s="5"/>
    </row>
    <row r="51" spans="2:25" x14ac:dyDescent="0.25">
      <c r="B51" s="63" t="s">
        <v>343</v>
      </c>
      <c r="C51" s="63"/>
    </row>
    <row r="52" spans="2:25" x14ac:dyDescent="0.25">
      <c r="B52" t="s">
        <v>32</v>
      </c>
      <c r="C52" t="s">
        <v>108</v>
      </c>
      <c r="D52" t="s">
        <v>73</v>
      </c>
      <c r="E52" t="s">
        <v>41</v>
      </c>
      <c r="F52" t="s">
        <v>58</v>
      </c>
      <c r="G52" t="s">
        <v>60</v>
      </c>
      <c r="H52" t="s">
        <v>34</v>
      </c>
      <c r="I52" t="s">
        <v>96</v>
      </c>
      <c r="J52" t="s">
        <v>127</v>
      </c>
      <c r="K52" t="s">
        <v>130</v>
      </c>
      <c r="L52" t="s">
        <v>128</v>
      </c>
      <c r="M52" t="s">
        <v>45</v>
      </c>
      <c r="N52" t="s">
        <v>65</v>
      </c>
      <c r="O52" t="s">
        <v>129</v>
      </c>
      <c r="P52" t="s">
        <v>87</v>
      </c>
      <c r="Q52" t="s">
        <v>52</v>
      </c>
      <c r="R52" t="s">
        <v>89</v>
      </c>
      <c r="S52" t="s">
        <v>122</v>
      </c>
      <c r="T52" t="s">
        <v>341</v>
      </c>
      <c r="U52" t="s">
        <v>342</v>
      </c>
    </row>
    <row r="53" spans="2:25" x14ac:dyDescent="0.25">
      <c r="B53" s="4"/>
      <c r="C53" s="5"/>
      <c r="D53" s="5"/>
      <c r="E53" s="5"/>
      <c r="F53" s="4"/>
      <c r="G53" s="5"/>
      <c r="H53" s="5"/>
      <c r="I53" s="5"/>
      <c r="J53" s="5"/>
      <c r="K53" s="5"/>
      <c r="L53" s="5"/>
      <c r="M53" s="5"/>
      <c r="N53" s="5"/>
      <c r="O53" s="5"/>
      <c r="P53" s="5"/>
      <c r="Q53" s="4"/>
      <c r="R53" s="4"/>
      <c r="S53" s="4"/>
      <c r="T53" s="4"/>
      <c r="U53" s="4"/>
      <c r="V53" s="5"/>
      <c r="W53" s="5"/>
      <c r="X53" s="4"/>
      <c r="Y53" s="5"/>
    </row>
    <row r="54" spans="2:25" x14ac:dyDescent="0.25">
      <c r="B54" s="4"/>
      <c r="C54" s="5"/>
      <c r="D54" s="5"/>
      <c r="E54" s="5"/>
      <c r="F54" s="4"/>
      <c r="G54" s="5"/>
      <c r="H54" s="5"/>
      <c r="I54" s="5"/>
      <c r="J54" s="5"/>
      <c r="K54" s="5"/>
      <c r="L54" s="5"/>
      <c r="M54" s="5"/>
      <c r="N54" s="5"/>
      <c r="O54" s="5"/>
      <c r="P54" s="5"/>
      <c r="Q54" s="4"/>
      <c r="R54" s="4"/>
      <c r="S54" s="4"/>
      <c r="T54" s="4"/>
      <c r="U54" s="4"/>
      <c r="V54" s="5"/>
      <c r="W54" s="5"/>
      <c r="X54" s="4"/>
      <c r="Y54" s="5"/>
    </row>
    <row r="57" spans="2:25" x14ac:dyDescent="0.25">
      <c r="B57" s="63" t="s">
        <v>346</v>
      </c>
      <c r="C57" s="63"/>
    </row>
    <row r="58" spans="2:25" x14ac:dyDescent="0.25">
      <c r="B58" s="7" t="s">
        <v>32</v>
      </c>
      <c r="C58" s="7" t="s">
        <v>108</v>
      </c>
      <c r="D58" s="7" t="s">
        <v>73</v>
      </c>
      <c r="E58" s="7" t="s">
        <v>47</v>
      </c>
      <c r="F58" s="7" t="s">
        <v>58</v>
      </c>
      <c r="G58" s="7" t="s">
        <v>113</v>
      </c>
      <c r="H58" s="7" t="s">
        <v>117</v>
      </c>
      <c r="I58" s="7" t="s">
        <v>112</v>
      </c>
      <c r="J58" s="7" t="s">
        <v>74</v>
      </c>
      <c r="K58" s="7" t="s">
        <v>67</v>
      </c>
      <c r="L58" s="7" t="s">
        <v>103</v>
      </c>
      <c r="M58" s="7" t="s">
        <v>38</v>
      </c>
      <c r="N58" s="7" t="s">
        <v>16</v>
      </c>
      <c r="O58" s="7" t="s">
        <v>13</v>
      </c>
      <c r="P58" s="7" t="s">
        <v>52</v>
      </c>
      <c r="Q58" s="7" t="s">
        <v>89</v>
      </c>
      <c r="R58" s="7" t="s">
        <v>122</v>
      </c>
    </row>
    <row r="59" spans="2:25" x14ac:dyDescent="0.25">
      <c r="B59" s="4"/>
      <c r="C59" s="5"/>
      <c r="D59" s="5"/>
      <c r="E59" s="5"/>
      <c r="F59" s="4"/>
      <c r="G59" s="5"/>
      <c r="H59" s="5"/>
      <c r="I59" s="5"/>
      <c r="J59" s="5"/>
      <c r="K59" s="5"/>
      <c r="L59" s="5"/>
      <c r="M59" s="5"/>
      <c r="N59" s="5"/>
      <c r="O59" s="5"/>
      <c r="P59" s="4"/>
      <c r="Q59" s="4"/>
      <c r="R59" s="4"/>
    </row>
    <row r="62" spans="2:25" x14ac:dyDescent="0.25">
      <c r="B62" s="63" t="s">
        <v>347</v>
      </c>
      <c r="C62" s="63"/>
    </row>
    <row r="63" spans="2:25" x14ac:dyDescent="0.25">
      <c r="B63" t="s">
        <v>32</v>
      </c>
      <c r="C63" t="s">
        <v>108</v>
      </c>
      <c r="D63" t="s">
        <v>78</v>
      </c>
      <c r="E63" t="s">
        <v>47</v>
      </c>
      <c r="F63" t="s">
        <v>58</v>
      </c>
      <c r="G63" t="s">
        <v>113</v>
      </c>
      <c r="H63" t="s">
        <v>117</v>
      </c>
      <c r="I63" t="s">
        <v>112</v>
      </c>
      <c r="J63" t="s">
        <v>74</v>
      </c>
      <c r="K63" t="s">
        <v>67</v>
      </c>
      <c r="L63" t="s">
        <v>103</v>
      </c>
      <c r="M63" t="s">
        <v>38</v>
      </c>
      <c r="N63" t="s">
        <v>16</v>
      </c>
      <c r="O63" t="s">
        <v>120</v>
      </c>
      <c r="P63" t="s">
        <v>118</v>
      </c>
      <c r="Q63" t="s">
        <v>62</v>
      </c>
      <c r="R63" t="s">
        <v>53</v>
      </c>
      <c r="S63" t="s">
        <v>71</v>
      </c>
      <c r="T63" t="s">
        <v>52</v>
      </c>
      <c r="U63" t="s">
        <v>89</v>
      </c>
      <c r="V63" t="s">
        <v>122</v>
      </c>
    </row>
    <row r="64" spans="2:25" x14ac:dyDescent="0.25">
      <c r="B64" s="4"/>
      <c r="C64" s="5"/>
      <c r="D64" s="5"/>
      <c r="E64" s="5"/>
      <c r="F64" s="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4"/>
      <c r="U64" s="4"/>
      <c r="V64" s="4"/>
    </row>
    <row r="65" spans="2:22" x14ac:dyDescent="0.25">
      <c r="B65" s="4"/>
      <c r="C65" s="5"/>
      <c r="D65" s="5"/>
      <c r="E65" s="5"/>
      <c r="F65" s="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4"/>
      <c r="U65" s="4"/>
      <c r="V65" s="4"/>
    </row>
    <row r="66" spans="2:22" x14ac:dyDescent="0.25">
      <c r="B66" s="4"/>
      <c r="C66" s="5"/>
      <c r="D66" s="5"/>
      <c r="E66" s="5"/>
      <c r="F66" s="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4"/>
      <c r="U66" s="4"/>
      <c r="V66" s="4"/>
    </row>
    <row r="67" spans="2:22" x14ac:dyDescent="0.25">
      <c r="B67" s="4"/>
      <c r="C67" s="5"/>
      <c r="D67" s="5"/>
      <c r="E67" s="5"/>
      <c r="F67" s="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4"/>
      <c r="U67" s="4"/>
      <c r="V67" s="4"/>
    </row>
    <row r="68" spans="2:22" x14ac:dyDescent="0.25">
      <c r="B68" s="4"/>
      <c r="C68" s="5"/>
      <c r="D68" s="5"/>
      <c r="E68" s="5"/>
      <c r="F68" s="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4"/>
      <c r="U68" s="4"/>
      <c r="V68" s="4"/>
    </row>
    <row r="69" spans="2:22" x14ac:dyDescent="0.25">
      <c r="B69" s="4"/>
      <c r="C69" s="5"/>
      <c r="D69" s="5"/>
      <c r="E69" s="5"/>
      <c r="F69" s="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4"/>
      <c r="U69" s="4"/>
      <c r="V69" s="4"/>
    </row>
    <row r="70" spans="2:22" x14ac:dyDescent="0.25">
      <c r="B70" s="4"/>
      <c r="C70" s="5"/>
      <c r="D70" s="5"/>
      <c r="E70" s="5"/>
      <c r="F70" s="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4"/>
      <c r="U70" s="4"/>
      <c r="V70" s="4"/>
    </row>
    <row r="71" spans="2:22" x14ac:dyDescent="0.25">
      <c r="B71" s="4"/>
      <c r="C71" s="5"/>
      <c r="D71" s="5"/>
      <c r="E71" s="5"/>
      <c r="F71" s="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4"/>
      <c r="U71" s="4"/>
      <c r="V71" s="4"/>
    </row>
    <row r="72" spans="2:22" x14ac:dyDescent="0.25">
      <c r="B72" s="4"/>
      <c r="C72" s="8"/>
      <c r="D72" s="8"/>
      <c r="E72" s="6"/>
      <c r="F72" s="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4"/>
      <c r="U72" s="4"/>
      <c r="V72" s="4"/>
    </row>
    <row r="75" spans="2:22" x14ac:dyDescent="0.25">
      <c r="B75" s="63" t="s">
        <v>348</v>
      </c>
      <c r="C75" s="63"/>
    </row>
    <row r="76" spans="2:22" x14ac:dyDescent="0.25">
      <c r="B76" s="7" t="s">
        <v>32</v>
      </c>
      <c r="C76" s="7" t="s">
        <v>83</v>
      </c>
      <c r="D76" s="7" t="s">
        <v>58</v>
      </c>
      <c r="E76" s="7" t="s">
        <v>61</v>
      </c>
      <c r="F76" s="7" t="s">
        <v>23</v>
      </c>
      <c r="G76" s="7" t="s">
        <v>133</v>
      </c>
      <c r="H76" s="7" t="s">
        <v>121</v>
      </c>
      <c r="I76" s="7" t="s">
        <v>115</v>
      </c>
      <c r="J76" s="7" t="s">
        <v>15</v>
      </c>
      <c r="K76" s="7" t="s">
        <v>54</v>
      </c>
      <c r="L76" s="7" t="s">
        <v>64</v>
      </c>
    </row>
    <row r="77" spans="2:22" x14ac:dyDescent="0.25">
      <c r="B77" s="4"/>
      <c r="C77" s="5"/>
      <c r="D77" s="4"/>
      <c r="E77" s="5"/>
      <c r="F77" s="5"/>
      <c r="G77" s="5"/>
      <c r="H77" s="5"/>
      <c r="I77" s="5"/>
      <c r="J77" s="5"/>
      <c r="K77" s="5"/>
      <c r="L77" s="5"/>
    </row>
    <row r="80" spans="2:22" x14ac:dyDescent="0.25">
      <c r="B80" s="63" t="s">
        <v>349</v>
      </c>
      <c r="C80" s="63"/>
    </row>
    <row r="81" spans="2:18" x14ac:dyDescent="0.25">
      <c r="B81" s="7" t="s">
        <v>32</v>
      </c>
      <c r="C81" s="7" t="s">
        <v>102</v>
      </c>
      <c r="D81" s="7" t="s">
        <v>58</v>
      </c>
      <c r="E81" s="7" t="s">
        <v>131</v>
      </c>
      <c r="F81" s="7" t="s">
        <v>18</v>
      </c>
      <c r="G81" s="7" t="s">
        <v>82</v>
      </c>
      <c r="H81" s="7" t="s">
        <v>75</v>
      </c>
    </row>
    <row r="82" spans="2:18" x14ac:dyDescent="0.25">
      <c r="B82" s="4"/>
      <c r="C82" s="5"/>
      <c r="D82" s="4"/>
      <c r="E82" s="5"/>
      <c r="F82" s="5"/>
      <c r="G82" s="5"/>
      <c r="H82" s="5"/>
    </row>
    <row r="83" spans="2:18" x14ac:dyDescent="0.25">
      <c r="B83" s="4"/>
      <c r="C83" s="5"/>
      <c r="D83" s="4"/>
      <c r="E83" s="5"/>
      <c r="F83" s="5"/>
      <c r="G83" s="5"/>
      <c r="H83" s="5"/>
    </row>
    <row r="86" spans="2:18" x14ac:dyDescent="0.25">
      <c r="B86" s="63" t="s">
        <v>350</v>
      </c>
      <c r="C86" s="63"/>
    </row>
    <row r="87" spans="2:18" x14ac:dyDescent="0.25">
      <c r="B87" s="7" t="s">
        <v>32</v>
      </c>
      <c r="C87" s="7" t="s">
        <v>131</v>
      </c>
      <c r="D87" s="7" t="s">
        <v>58</v>
      </c>
      <c r="E87" s="7" t="s">
        <v>50</v>
      </c>
      <c r="F87" s="7" t="s">
        <v>21</v>
      </c>
      <c r="G87" s="7" t="s">
        <v>98</v>
      </c>
      <c r="H87" s="7" t="s">
        <v>25</v>
      </c>
      <c r="I87" s="7" t="s">
        <v>138</v>
      </c>
      <c r="J87" s="7" t="s">
        <v>110</v>
      </c>
      <c r="K87" s="7" t="s">
        <v>125</v>
      </c>
      <c r="L87" s="7" t="s">
        <v>72</v>
      </c>
      <c r="M87" s="7" t="s">
        <v>66</v>
      </c>
      <c r="N87" s="7" t="s">
        <v>76</v>
      </c>
      <c r="O87" s="7" t="s">
        <v>70</v>
      </c>
      <c r="P87" s="7" t="s">
        <v>136</v>
      </c>
      <c r="Q87" s="7" t="s">
        <v>52</v>
      </c>
      <c r="R87" s="7" t="s">
        <v>89</v>
      </c>
    </row>
    <row r="88" spans="2:18" x14ac:dyDescent="0.25">
      <c r="B88" s="4"/>
      <c r="C88" s="5"/>
      <c r="D88" s="4"/>
      <c r="E88" s="5"/>
      <c r="F88" s="5"/>
      <c r="G88" s="5"/>
      <c r="H88" s="5"/>
      <c r="I88" s="5"/>
      <c r="J88" s="5"/>
      <c r="K88" s="5"/>
      <c r="L88" s="4"/>
      <c r="M88" s="5"/>
      <c r="N88" s="4"/>
      <c r="O88" s="5"/>
      <c r="P88" s="4"/>
      <c r="Q88" s="4"/>
      <c r="R88" s="4"/>
    </row>
    <row r="89" spans="2:18" x14ac:dyDescent="0.25">
      <c r="B89" s="4"/>
      <c r="C89" s="5"/>
      <c r="D89" s="4"/>
      <c r="E89" s="5"/>
      <c r="F89" s="5"/>
      <c r="G89" s="5"/>
      <c r="H89" s="5"/>
      <c r="I89" s="5"/>
      <c r="J89" s="5"/>
      <c r="K89" s="5"/>
      <c r="L89" s="4"/>
      <c r="M89" s="5"/>
      <c r="N89" s="4"/>
      <c r="O89" s="5"/>
      <c r="P89" s="4"/>
      <c r="Q89" s="4"/>
      <c r="R89" s="4"/>
    </row>
    <row r="90" spans="2:18" x14ac:dyDescent="0.25">
      <c r="B90" s="4"/>
      <c r="C90" s="5"/>
      <c r="D90" s="4"/>
      <c r="E90" s="5"/>
      <c r="F90" s="5"/>
      <c r="G90" s="5"/>
      <c r="H90" s="5"/>
      <c r="I90" s="5"/>
      <c r="J90" s="5"/>
      <c r="K90" s="5"/>
      <c r="L90" s="4"/>
      <c r="M90" s="5"/>
      <c r="N90" s="4"/>
      <c r="O90" s="5"/>
      <c r="P90" s="4"/>
      <c r="Q90" s="4"/>
      <c r="R90" s="4"/>
    </row>
    <row r="93" spans="2:18" x14ac:dyDescent="0.25">
      <c r="B93" s="63" t="s">
        <v>351</v>
      </c>
      <c r="C93" s="63"/>
    </row>
    <row r="94" spans="2:18" x14ac:dyDescent="0.25">
      <c r="B94" s="7" t="s">
        <v>32</v>
      </c>
      <c r="C94" s="7" t="s">
        <v>139</v>
      </c>
      <c r="D94" s="7" t="s">
        <v>131</v>
      </c>
      <c r="E94" s="7" t="s">
        <v>140</v>
      </c>
      <c r="F94" s="7" t="s">
        <v>141</v>
      </c>
      <c r="G94" s="7" t="s">
        <v>142</v>
      </c>
      <c r="H94" s="7" t="s">
        <v>143</v>
      </c>
      <c r="I94" s="7" t="s">
        <v>144</v>
      </c>
      <c r="J94" s="7" t="s">
        <v>145</v>
      </c>
      <c r="K94" s="7" t="s">
        <v>146</v>
      </c>
      <c r="L94" s="7" t="s">
        <v>136</v>
      </c>
      <c r="M94" s="7" t="s">
        <v>52</v>
      </c>
      <c r="N94" s="7" t="s">
        <v>89</v>
      </c>
    </row>
    <row r="95" spans="2:18" x14ac:dyDescent="0.25">
      <c r="B95" s="4"/>
      <c r="C95" s="5"/>
      <c r="D95" s="5"/>
      <c r="E95" s="5"/>
      <c r="F95" s="5"/>
      <c r="G95" s="5"/>
      <c r="H95" s="5"/>
      <c r="I95" s="4"/>
      <c r="J95" s="4"/>
      <c r="K95" s="5"/>
      <c r="L95" s="4"/>
      <c r="M95" s="4"/>
      <c r="N95" s="4"/>
    </row>
    <row r="96" spans="2:18" x14ac:dyDescent="0.25">
      <c r="B96" s="4"/>
      <c r="C96" s="5"/>
      <c r="D96" s="5"/>
      <c r="E96" s="5"/>
      <c r="F96" s="5"/>
      <c r="G96" s="5"/>
      <c r="H96" s="5"/>
      <c r="I96" s="4"/>
      <c r="J96" s="4"/>
      <c r="K96" s="5"/>
      <c r="L96" s="4"/>
      <c r="M96" s="4"/>
      <c r="N96" s="4"/>
    </row>
    <row r="97" spans="2:14" x14ac:dyDescent="0.25">
      <c r="B97" s="4"/>
      <c r="C97" s="5"/>
      <c r="D97" s="5"/>
      <c r="E97" s="5"/>
      <c r="F97" s="5"/>
      <c r="G97" s="5"/>
      <c r="H97" s="5"/>
      <c r="I97" s="4"/>
      <c r="J97" s="4"/>
      <c r="K97" s="5"/>
      <c r="L97" s="4"/>
      <c r="M97" s="4"/>
      <c r="N97" s="4"/>
    </row>
    <row r="98" spans="2:14" x14ac:dyDescent="0.25">
      <c r="B98" s="4"/>
      <c r="C98" s="5"/>
      <c r="D98" s="5"/>
      <c r="E98" s="5"/>
      <c r="F98" s="5"/>
      <c r="G98" s="5"/>
      <c r="H98" s="5"/>
      <c r="I98" s="4"/>
      <c r="J98" s="4"/>
      <c r="K98" s="5"/>
      <c r="L98" s="4"/>
      <c r="M98" s="4"/>
      <c r="N98" s="4"/>
    </row>
  </sheetData>
  <mergeCells count="13">
    <mergeCell ref="B80:C80"/>
    <mergeCell ref="B86:C86"/>
    <mergeCell ref="B93:C93"/>
    <mergeCell ref="B38:C38"/>
    <mergeCell ref="B51:C51"/>
    <mergeCell ref="B57:C57"/>
    <mergeCell ref="B62:C62"/>
    <mergeCell ref="B75:C75"/>
    <mergeCell ref="B10:C10"/>
    <mergeCell ref="B20:C20"/>
    <mergeCell ref="B25:C25"/>
    <mergeCell ref="B15:C15"/>
    <mergeCell ref="B31:C31"/>
  </mergeCells>
  <pageMargins left="0.7" right="0.7" top="0.75" bottom="0.75" header="0.3" footer="0.3"/>
  <pageSetup orientation="portrait" horizontalDpi="200" verticalDpi="200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/>
  </sheetPr>
  <dimension ref="A1:BB2"/>
  <sheetViews>
    <sheetView topLeftCell="AB1" zoomScaleNormal="100" workbookViewId="0">
      <selection activeCell="AF14" sqref="AF14"/>
    </sheetView>
  </sheetViews>
  <sheetFormatPr defaultColWidth="9.140625" defaultRowHeight="15" x14ac:dyDescent="0.25"/>
  <cols>
    <col min="1" max="1" width="14.5703125" customWidth="1"/>
    <col min="2" max="2" width="18.85546875" bestFit="1" customWidth="1"/>
    <col min="3" max="3" width="15.85546875" customWidth="1"/>
    <col min="31" max="31" width="15.85546875" bestFit="1" customWidth="1"/>
    <col min="50" max="50" width="16.28515625" customWidth="1"/>
  </cols>
  <sheetData>
    <row r="1" spans="1:54" x14ac:dyDescent="0.25">
      <c r="A1" t="s">
        <v>222</v>
      </c>
      <c r="B1" t="s">
        <v>223</v>
      </c>
      <c r="C1" t="s">
        <v>224</v>
      </c>
      <c r="D1" t="s">
        <v>225</v>
      </c>
      <c r="E1" t="s">
        <v>226</v>
      </c>
      <c r="F1" t="s">
        <v>227</v>
      </c>
      <c r="G1" t="s">
        <v>228</v>
      </c>
      <c r="H1" t="s">
        <v>229</v>
      </c>
      <c r="I1" t="s">
        <v>230</v>
      </c>
      <c r="J1" t="s">
        <v>231</v>
      </c>
      <c r="K1" t="s">
        <v>232</v>
      </c>
      <c r="L1" t="s">
        <v>233</v>
      </c>
      <c r="M1" t="s">
        <v>234</v>
      </c>
      <c r="N1" t="s">
        <v>235</v>
      </c>
      <c r="O1" t="s">
        <v>236</v>
      </c>
      <c r="P1" t="s">
        <v>237</v>
      </c>
      <c r="Q1" t="s">
        <v>238</v>
      </c>
      <c r="R1" t="s">
        <v>239</v>
      </c>
      <c r="S1" t="s">
        <v>240</v>
      </c>
      <c r="T1" t="s">
        <v>241</v>
      </c>
      <c r="U1" t="s">
        <v>242</v>
      </c>
      <c r="V1" t="s">
        <v>243</v>
      </c>
      <c r="W1" t="s">
        <v>244</v>
      </c>
      <c r="X1" t="s">
        <v>245</v>
      </c>
      <c r="Y1" t="s">
        <v>246</v>
      </c>
      <c r="Z1" t="s">
        <v>247</v>
      </c>
      <c r="AA1" t="s">
        <v>248</v>
      </c>
      <c r="AB1" t="s">
        <v>249</v>
      </c>
      <c r="AC1" t="s">
        <v>250</v>
      </c>
      <c r="AD1" t="s">
        <v>90</v>
      </c>
      <c r="AE1" t="s">
        <v>251</v>
      </c>
      <c r="AF1" t="s">
        <v>252</v>
      </c>
      <c r="AG1" t="s">
        <v>253</v>
      </c>
      <c r="AH1" t="s">
        <v>254</v>
      </c>
      <c r="AI1" t="s">
        <v>255</v>
      </c>
      <c r="AJ1" t="s">
        <v>256</v>
      </c>
      <c r="AK1" t="s">
        <v>257</v>
      </c>
      <c r="AL1" t="s">
        <v>101</v>
      </c>
      <c r="AM1" t="s">
        <v>258</v>
      </c>
      <c r="AN1" t="s">
        <v>259</v>
      </c>
      <c r="AO1" t="s">
        <v>260</v>
      </c>
      <c r="AP1" t="s">
        <v>261</v>
      </c>
      <c r="AQ1" t="s">
        <v>262</v>
      </c>
      <c r="AR1" t="s">
        <v>263</v>
      </c>
      <c r="AS1" t="s">
        <v>264</v>
      </c>
      <c r="AT1" t="s">
        <v>265</v>
      </c>
      <c r="AU1" t="s">
        <v>266</v>
      </c>
      <c r="AV1" t="s">
        <v>267</v>
      </c>
      <c r="AW1" t="s">
        <v>268</v>
      </c>
      <c r="AX1" t="s">
        <v>269</v>
      </c>
      <c r="AY1" t="s">
        <v>270</v>
      </c>
      <c r="AZ1" t="s">
        <v>214</v>
      </c>
      <c r="BA1" t="s">
        <v>52</v>
      </c>
      <c r="BB1" t="s">
        <v>89</v>
      </c>
    </row>
    <row r="2" spans="1:54" x14ac:dyDescent="0.25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"/>
      <c r="AE2" s="1"/>
      <c r="AF2" s="1"/>
      <c r="AG2" s="1"/>
      <c r="AH2" s="2"/>
      <c r="AI2" s="1"/>
      <c r="AJ2" s="1"/>
      <c r="AK2" s="1"/>
      <c r="AL2" s="2"/>
      <c r="AM2" s="2"/>
      <c r="AN2" s="2"/>
      <c r="AO2" s="2"/>
      <c r="AP2" s="2"/>
      <c r="AQ2" s="2"/>
      <c r="AR2" s="2"/>
      <c r="AS2" s="2"/>
      <c r="AT2" s="2"/>
      <c r="AU2" s="1"/>
      <c r="AV2" s="1"/>
      <c r="AW2" s="1"/>
      <c r="AX2" s="1"/>
      <c r="AY2" s="1"/>
      <c r="AZ2" s="1"/>
      <c r="BA2" s="1"/>
      <c r="BB2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/>
  </sheetPr>
  <dimension ref="A1:BB2"/>
  <sheetViews>
    <sheetView topLeftCell="AD1" zoomScaleNormal="100" workbookViewId="0">
      <selection activeCell="AF14" sqref="AF14"/>
    </sheetView>
  </sheetViews>
  <sheetFormatPr defaultColWidth="9.140625" defaultRowHeight="15" x14ac:dyDescent="0.25"/>
  <cols>
    <col min="1" max="1" width="14.5703125" style="15" customWidth="1"/>
    <col min="2" max="2" width="18.85546875" style="15" customWidth="1"/>
    <col min="3" max="3" width="15.85546875" style="15" customWidth="1"/>
    <col min="4" max="30" width="9.140625" style="15"/>
    <col min="31" max="31" width="15.85546875" style="15" customWidth="1"/>
    <col min="32" max="49" width="9.140625" style="15"/>
    <col min="50" max="50" width="16.28515625" style="15" customWidth="1"/>
    <col min="51" max="16384" width="9.140625" style="15"/>
  </cols>
  <sheetData>
    <row r="1" spans="1:54" x14ac:dyDescent="0.25">
      <c r="A1" s="15" t="s">
        <v>222</v>
      </c>
      <c r="B1" s="15" t="s">
        <v>223</v>
      </c>
      <c r="C1" s="15" t="s">
        <v>224</v>
      </c>
      <c r="D1" s="15" t="s">
        <v>225</v>
      </c>
      <c r="E1" s="15" t="s">
        <v>226</v>
      </c>
      <c r="F1" s="15" t="s">
        <v>227</v>
      </c>
      <c r="G1" s="15" t="s">
        <v>228</v>
      </c>
      <c r="H1" s="15" t="s">
        <v>229</v>
      </c>
      <c r="I1" s="15" t="s">
        <v>230</v>
      </c>
      <c r="J1" s="15" t="s">
        <v>231</v>
      </c>
      <c r="K1" s="15" t="s">
        <v>232</v>
      </c>
      <c r="L1" s="15" t="s">
        <v>233</v>
      </c>
      <c r="M1" s="15" t="s">
        <v>234</v>
      </c>
      <c r="N1" s="15" t="s">
        <v>235</v>
      </c>
      <c r="O1" s="15" t="s">
        <v>236</v>
      </c>
      <c r="P1" s="15" t="s">
        <v>237</v>
      </c>
      <c r="Q1" s="15" t="s">
        <v>238</v>
      </c>
      <c r="R1" s="15" t="s">
        <v>239</v>
      </c>
      <c r="S1" s="15" t="s">
        <v>240</v>
      </c>
      <c r="T1" s="15" t="s">
        <v>241</v>
      </c>
      <c r="U1" s="15" t="s">
        <v>242</v>
      </c>
      <c r="V1" s="15" t="s">
        <v>243</v>
      </c>
      <c r="W1" s="15" t="s">
        <v>244</v>
      </c>
      <c r="X1" s="15" t="s">
        <v>245</v>
      </c>
      <c r="Y1" s="15" t="s">
        <v>246</v>
      </c>
      <c r="Z1" s="15" t="s">
        <v>247</v>
      </c>
      <c r="AA1" s="15" t="s">
        <v>248</v>
      </c>
      <c r="AB1" s="15" t="s">
        <v>249</v>
      </c>
      <c r="AC1" s="15" t="s">
        <v>250</v>
      </c>
      <c r="AD1" s="15" t="s">
        <v>90</v>
      </c>
      <c r="AE1" s="15" t="s">
        <v>251</v>
      </c>
      <c r="AF1" s="15" t="s">
        <v>252</v>
      </c>
      <c r="AG1" s="15" t="s">
        <v>253</v>
      </c>
      <c r="AH1" s="15" t="s">
        <v>254</v>
      </c>
      <c r="AI1" s="15" t="s">
        <v>255</v>
      </c>
      <c r="AJ1" s="15" t="s">
        <v>256</v>
      </c>
      <c r="AK1" s="15" t="s">
        <v>257</v>
      </c>
      <c r="AL1" s="15" t="s">
        <v>101</v>
      </c>
      <c r="AM1" s="15" t="s">
        <v>258</v>
      </c>
      <c r="AN1" s="15" t="s">
        <v>259</v>
      </c>
      <c r="AO1" s="15" t="s">
        <v>260</v>
      </c>
      <c r="AP1" s="15" t="s">
        <v>261</v>
      </c>
      <c r="AQ1" s="15" t="s">
        <v>262</v>
      </c>
      <c r="AR1" s="15" t="s">
        <v>263</v>
      </c>
      <c r="AS1" s="15" t="s">
        <v>264</v>
      </c>
      <c r="AT1" s="15" t="s">
        <v>265</v>
      </c>
      <c r="AU1" s="15" t="s">
        <v>266</v>
      </c>
      <c r="AV1" s="15" t="s">
        <v>267</v>
      </c>
      <c r="AW1" s="15" t="s">
        <v>268</v>
      </c>
      <c r="AX1" s="15" t="s">
        <v>269</v>
      </c>
      <c r="AY1" s="15" t="s">
        <v>270</v>
      </c>
      <c r="AZ1" s="15" t="s">
        <v>214</v>
      </c>
      <c r="BA1" s="15" t="s">
        <v>52</v>
      </c>
      <c r="BB1" s="15" t="s">
        <v>89</v>
      </c>
    </row>
    <row r="2" spans="1:54" x14ac:dyDescent="0.25">
      <c r="A2" s="17" t="s">
        <v>132</v>
      </c>
      <c r="B2" s="17" t="s">
        <v>333</v>
      </c>
      <c r="C2" s="17" t="s">
        <v>334</v>
      </c>
      <c r="D2" s="16" t="s">
        <v>274</v>
      </c>
      <c r="E2" s="16" t="s">
        <v>275</v>
      </c>
      <c r="F2" s="16" t="s">
        <v>276</v>
      </c>
      <c r="G2" s="16" t="s">
        <v>277</v>
      </c>
      <c r="H2" s="16" t="s">
        <v>278</v>
      </c>
      <c r="I2" s="16" t="s">
        <v>279</v>
      </c>
      <c r="J2" s="16" t="s">
        <v>280</v>
      </c>
      <c r="K2" s="16" t="s">
        <v>281</v>
      </c>
      <c r="L2" s="16" t="s">
        <v>274</v>
      </c>
      <c r="M2" s="16" t="s">
        <v>275</v>
      </c>
      <c r="N2" s="16" t="s">
        <v>276</v>
      </c>
      <c r="O2" s="16" t="s">
        <v>277</v>
      </c>
      <c r="P2" s="16" t="s">
        <v>278</v>
      </c>
      <c r="Q2" s="16" t="s">
        <v>279</v>
      </c>
      <c r="R2" s="16" t="s">
        <v>280</v>
      </c>
      <c r="S2" s="16" t="s">
        <v>281</v>
      </c>
      <c r="T2" s="16" t="s">
        <v>282</v>
      </c>
      <c r="U2" s="16" t="s">
        <v>283</v>
      </c>
      <c r="V2" s="16" t="s">
        <v>119</v>
      </c>
      <c r="W2" s="16" t="s">
        <v>119</v>
      </c>
      <c r="X2" s="16" t="s">
        <v>284</v>
      </c>
      <c r="Y2" s="16" t="s">
        <v>285</v>
      </c>
      <c r="Z2" s="16" t="s">
        <v>286</v>
      </c>
      <c r="AA2" s="16" t="s">
        <v>287</v>
      </c>
      <c r="AB2" s="16" t="s">
        <v>288</v>
      </c>
      <c r="AC2" s="16" t="s">
        <v>119</v>
      </c>
      <c r="AD2" s="17" t="s">
        <v>147</v>
      </c>
      <c r="AE2" s="17" t="s">
        <v>48</v>
      </c>
      <c r="AF2" s="17" t="s">
        <v>119</v>
      </c>
      <c r="AG2" s="17" t="s">
        <v>124</v>
      </c>
      <c r="AH2" s="16" t="s">
        <v>280</v>
      </c>
      <c r="AI2" s="17" t="s">
        <v>335</v>
      </c>
      <c r="AJ2" s="17" t="s">
        <v>336</v>
      </c>
      <c r="AK2" s="17" t="s">
        <v>337</v>
      </c>
      <c r="AL2" s="16" t="s">
        <v>119</v>
      </c>
      <c r="AM2" s="16" t="s">
        <v>334</v>
      </c>
      <c r="AN2" s="16" t="s">
        <v>124</v>
      </c>
      <c r="AO2" s="16" t="s">
        <v>292</v>
      </c>
      <c r="AP2" s="16" t="s">
        <v>95</v>
      </c>
      <c r="AQ2" s="16" t="s">
        <v>292</v>
      </c>
      <c r="AR2" s="16" t="s">
        <v>119</v>
      </c>
      <c r="AS2" s="16" t="s">
        <v>293</v>
      </c>
      <c r="AT2" s="16" t="s">
        <v>119</v>
      </c>
      <c r="AU2" s="17" t="s">
        <v>105</v>
      </c>
      <c r="AV2" s="17" t="s">
        <v>294</v>
      </c>
      <c r="AW2" s="17" t="s">
        <v>295</v>
      </c>
      <c r="AX2" s="17" t="s">
        <v>296</v>
      </c>
      <c r="AY2" s="17" t="s">
        <v>119</v>
      </c>
      <c r="AZ2" s="17" t="s">
        <v>92</v>
      </c>
      <c r="BA2" s="17" t="s">
        <v>324</v>
      </c>
      <c r="BB2" s="17" t="s">
        <v>92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outlinePr summaryBelow="0"/>
  </sheetPr>
  <dimension ref="A1:BB2"/>
  <sheetViews>
    <sheetView zoomScaleNormal="100" zoomScaleSheetLayoutView="100" workbookViewId="0">
      <selection activeCell="E7" sqref="E7"/>
    </sheetView>
  </sheetViews>
  <sheetFormatPr defaultColWidth="9.140625" defaultRowHeight="15" x14ac:dyDescent="0.25"/>
  <cols>
    <col min="1" max="16384" width="9.140625" style="15"/>
  </cols>
  <sheetData>
    <row r="1" spans="1:54" x14ac:dyDescent="0.25">
      <c r="A1" s="32" t="s">
        <v>222</v>
      </c>
      <c r="B1" s="32" t="s">
        <v>223</v>
      </c>
      <c r="C1" s="32" t="s">
        <v>224</v>
      </c>
      <c r="D1" s="32" t="s">
        <v>225</v>
      </c>
      <c r="E1" s="32" t="s">
        <v>226</v>
      </c>
      <c r="F1" s="32" t="s">
        <v>227</v>
      </c>
      <c r="G1" s="32" t="s">
        <v>228</v>
      </c>
      <c r="H1" s="32" t="s">
        <v>229</v>
      </c>
      <c r="I1" s="32" t="s">
        <v>230</v>
      </c>
      <c r="J1" s="32" t="s">
        <v>231</v>
      </c>
      <c r="K1" s="32" t="s">
        <v>232</v>
      </c>
      <c r="L1" s="32" t="s">
        <v>233</v>
      </c>
      <c r="M1" s="32" t="s">
        <v>234</v>
      </c>
      <c r="N1" s="32" t="s">
        <v>235</v>
      </c>
      <c r="O1" s="32" t="s">
        <v>236</v>
      </c>
      <c r="P1" s="32" t="s">
        <v>237</v>
      </c>
      <c r="Q1" s="32" t="s">
        <v>238</v>
      </c>
      <c r="R1" s="32" t="s">
        <v>239</v>
      </c>
      <c r="S1" s="32" t="s">
        <v>240</v>
      </c>
      <c r="T1" s="32" t="s">
        <v>241</v>
      </c>
      <c r="U1" s="32" t="s">
        <v>242</v>
      </c>
      <c r="V1" s="32" t="s">
        <v>243</v>
      </c>
      <c r="W1" s="32" t="s">
        <v>244</v>
      </c>
      <c r="X1" s="32" t="s">
        <v>245</v>
      </c>
      <c r="Y1" s="32" t="s">
        <v>246</v>
      </c>
      <c r="Z1" s="32" t="s">
        <v>247</v>
      </c>
      <c r="AA1" s="32" t="s">
        <v>248</v>
      </c>
      <c r="AB1" s="32" t="s">
        <v>249</v>
      </c>
      <c r="AC1" s="32" t="s">
        <v>250</v>
      </c>
      <c r="AD1" s="32" t="s">
        <v>90</v>
      </c>
      <c r="AE1" s="32" t="s">
        <v>251</v>
      </c>
      <c r="AF1" s="32" t="s">
        <v>252</v>
      </c>
      <c r="AG1" s="32" t="s">
        <v>253</v>
      </c>
      <c r="AH1" s="32" t="s">
        <v>254</v>
      </c>
      <c r="AI1" s="32" t="s">
        <v>255</v>
      </c>
      <c r="AJ1" s="32" t="s">
        <v>256</v>
      </c>
      <c r="AK1" s="32" t="s">
        <v>257</v>
      </c>
      <c r="AL1" s="32" t="s">
        <v>101</v>
      </c>
      <c r="AM1" s="32" t="s">
        <v>258</v>
      </c>
      <c r="AN1" s="32" t="s">
        <v>259</v>
      </c>
      <c r="AO1" s="32" t="s">
        <v>260</v>
      </c>
      <c r="AP1" s="32" t="s">
        <v>261</v>
      </c>
      <c r="AQ1" s="32" t="s">
        <v>262</v>
      </c>
      <c r="AR1" s="32" t="s">
        <v>263</v>
      </c>
      <c r="AS1" s="32" t="s">
        <v>264</v>
      </c>
      <c r="AT1" s="32" t="s">
        <v>265</v>
      </c>
      <c r="AU1" s="32" t="s">
        <v>266</v>
      </c>
      <c r="AV1" s="32" t="s">
        <v>267</v>
      </c>
      <c r="AW1" s="32" t="s">
        <v>268</v>
      </c>
      <c r="AX1" s="32" t="s">
        <v>269</v>
      </c>
      <c r="AY1" s="32" t="s">
        <v>270</v>
      </c>
      <c r="AZ1" s="32" t="s">
        <v>214</v>
      </c>
      <c r="BA1" s="32" t="s">
        <v>52</v>
      </c>
      <c r="BB1" s="32" t="s">
        <v>89</v>
      </c>
    </row>
    <row r="2" spans="1:54" x14ac:dyDescent="0.25">
      <c r="A2" s="17"/>
      <c r="B2" s="17"/>
      <c r="C2" s="17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17"/>
      <c r="AE2" s="33"/>
      <c r="AF2" s="33"/>
      <c r="AG2" s="33"/>
      <c r="AH2" s="33"/>
      <c r="AI2" s="17"/>
      <c r="AJ2" s="17"/>
      <c r="AK2" s="17"/>
      <c r="AL2" s="33"/>
      <c r="AM2" s="33"/>
      <c r="AN2" s="33"/>
      <c r="AO2" s="33"/>
      <c r="AP2" s="33"/>
      <c r="AQ2" s="33"/>
      <c r="AR2" s="33"/>
      <c r="AS2" s="33"/>
      <c r="AT2" s="33"/>
      <c r="AU2" s="17"/>
      <c r="AV2" s="33"/>
      <c r="AW2" s="33"/>
      <c r="AX2" s="33"/>
      <c r="AY2" s="17"/>
      <c r="AZ2" s="17"/>
      <c r="BA2" s="17"/>
      <c r="BB2" s="17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/>
  </sheetPr>
  <dimension ref="A1:BB3"/>
  <sheetViews>
    <sheetView zoomScaleNormal="100" workbookViewId="0">
      <selection activeCell="D19" sqref="D19"/>
    </sheetView>
  </sheetViews>
  <sheetFormatPr defaultColWidth="9.140625" defaultRowHeight="15" x14ac:dyDescent="0.25"/>
  <cols>
    <col min="1" max="1" width="14.5703125" customWidth="1"/>
    <col min="3" max="3" width="15.85546875" customWidth="1"/>
    <col min="50" max="50" width="16.28515625" customWidth="1"/>
  </cols>
  <sheetData>
    <row r="1" spans="1:54" x14ac:dyDescent="0.25">
      <c r="A1" t="s">
        <v>222</v>
      </c>
      <c r="B1" t="s">
        <v>223</v>
      </c>
      <c r="C1" t="s">
        <v>224</v>
      </c>
      <c r="D1" t="s">
        <v>225</v>
      </c>
      <c r="E1" t="s">
        <v>226</v>
      </c>
      <c r="F1" t="s">
        <v>227</v>
      </c>
      <c r="G1" t="s">
        <v>228</v>
      </c>
      <c r="H1" t="s">
        <v>229</v>
      </c>
      <c r="I1" t="s">
        <v>230</v>
      </c>
      <c r="J1" t="s">
        <v>231</v>
      </c>
      <c r="K1" t="s">
        <v>232</v>
      </c>
      <c r="L1" t="s">
        <v>233</v>
      </c>
      <c r="M1" t="s">
        <v>234</v>
      </c>
      <c r="N1" t="s">
        <v>235</v>
      </c>
      <c r="O1" t="s">
        <v>236</v>
      </c>
      <c r="P1" t="s">
        <v>237</v>
      </c>
      <c r="Q1" t="s">
        <v>238</v>
      </c>
      <c r="R1" t="s">
        <v>239</v>
      </c>
      <c r="S1" t="s">
        <v>240</v>
      </c>
      <c r="T1" t="s">
        <v>241</v>
      </c>
      <c r="U1" t="s">
        <v>242</v>
      </c>
      <c r="V1" t="s">
        <v>243</v>
      </c>
      <c r="W1" t="s">
        <v>244</v>
      </c>
      <c r="X1" t="s">
        <v>245</v>
      </c>
      <c r="Y1" t="s">
        <v>246</v>
      </c>
      <c r="Z1" t="s">
        <v>247</v>
      </c>
      <c r="AA1" t="s">
        <v>248</v>
      </c>
      <c r="AB1" t="s">
        <v>249</v>
      </c>
      <c r="AC1" t="s">
        <v>250</v>
      </c>
      <c r="AD1" t="s">
        <v>90</v>
      </c>
      <c r="AE1" t="s">
        <v>251</v>
      </c>
      <c r="AF1" t="s">
        <v>252</v>
      </c>
      <c r="AG1" t="s">
        <v>253</v>
      </c>
      <c r="AH1" t="s">
        <v>254</v>
      </c>
      <c r="AI1" t="s">
        <v>255</v>
      </c>
      <c r="AJ1" t="s">
        <v>256</v>
      </c>
      <c r="AK1" t="s">
        <v>257</v>
      </c>
      <c r="AL1" t="s">
        <v>101</v>
      </c>
      <c r="AM1" t="s">
        <v>258</v>
      </c>
      <c r="AN1" t="s">
        <v>259</v>
      </c>
      <c r="AO1" t="s">
        <v>260</v>
      </c>
      <c r="AP1" t="s">
        <v>261</v>
      </c>
      <c r="AQ1" t="s">
        <v>262</v>
      </c>
      <c r="AR1" t="s">
        <v>263</v>
      </c>
      <c r="AS1" t="s">
        <v>264</v>
      </c>
      <c r="AT1" t="s">
        <v>265</v>
      </c>
      <c r="AU1" t="s">
        <v>266</v>
      </c>
      <c r="AV1" t="s">
        <v>267</v>
      </c>
      <c r="AW1" t="s">
        <v>268</v>
      </c>
      <c r="AX1" t="s">
        <v>269</v>
      </c>
      <c r="AY1" t="s">
        <v>270</v>
      </c>
      <c r="AZ1" t="s">
        <v>214</v>
      </c>
      <c r="BA1" t="s">
        <v>52</v>
      </c>
      <c r="BB1" t="s">
        <v>89</v>
      </c>
    </row>
    <row r="2" spans="1:54" x14ac:dyDescent="0.25">
      <c r="A2" s="1" t="s">
        <v>271</v>
      </c>
      <c r="B2" s="1" t="s">
        <v>272</v>
      </c>
      <c r="C2" s="1" t="s">
        <v>273</v>
      </c>
      <c r="D2" s="2" t="s">
        <v>274</v>
      </c>
      <c r="E2" s="2" t="s">
        <v>275</v>
      </c>
      <c r="F2" s="2" t="s">
        <v>276</v>
      </c>
      <c r="G2" s="2" t="s">
        <v>277</v>
      </c>
      <c r="H2" s="2" t="s">
        <v>278</v>
      </c>
      <c r="I2" s="2" t="s">
        <v>279</v>
      </c>
      <c r="J2" s="2" t="s">
        <v>280</v>
      </c>
      <c r="K2" s="2" t="s">
        <v>281</v>
      </c>
      <c r="L2" s="2" t="s">
        <v>274</v>
      </c>
      <c r="M2" s="2" t="s">
        <v>275</v>
      </c>
      <c r="N2" s="2" t="s">
        <v>276</v>
      </c>
      <c r="O2" s="2" t="s">
        <v>277</v>
      </c>
      <c r="P2" s="2" t="s">
        <v>278</v>
      </c>
      <c r="Q2" s="2" t="s">
        <v>279</v>
      </c>
      <c r="R2" s="2" t="s">
        <v>280</v>
      </c>
      <c r="S2" s="2" t="s">
        <v>281</v>
      </c>
      <c r="T2" s="2" t="s">
        <v>282</v>
      </c>
      <c r="U2" s="2" t="s">
        <v>283</v>
      </c>
      <c r="V2" s="2" t="s">
        <v>119</v>
      </c>
      <c r="W2" s="2" t="s">
        <v>119</v>
      </c>
      <c r="X2" s="2" t="s">
        <v>284</v>
      </c>
      <c r="Y2" s="2" t="s">
        <v>285</v>
      </c>
      <c r="Z2" s="2" t="s">
        <v>286</v>
      </c>
      <c r="AA2" s="2" t="s">
        <v>287</v>
      </c>
      <c r="AB2" s="2" t="s">
        <v>288</v>
      </c>
      <c r="AC2" s="2" t="s">
        <v>119</v>
      </c>
      <c r="AD2" s="1" t="s">
        <v>147</v>
      </c>
      <c r="AE2" s="1" t="s">
        <v>48</v>
      </c>
      <c r="AF2" s="1" t="s">
        <v>119</v>
      </c>
      <c r="AG2" s="1" t="s">
        <v>124</v>
      </c>
      <c r="AH2" s="2" t="s">
        <v>280</v>
      </c>
      <c r="AI2" s="1" t="s">
        <v>289</v>
      </c>
      <c r="AJ2" s="1" t="s">
        <v>290</v>
      </c>
      <c r="AK2" s="1" t="s">
        <v>291</v>
      </c>
      <c r="AL2" s="2" t="s">
        <v>119</v>
      </c>
      <c r="AM2" s="2" t="s">
        <v>273</v>
      </c>
      <c r="AN2" s="2" t="s">
        <v>124</v>
      </c>
      <c r="AO2" s="2" t="s">
        <v>292</v>
      </c>
      <c r="AP2" s="2" t="s">
        <v>95</v>
      </c>
      <c r="AQ2" s="2" t="s">
        <v>292</v>
      </c>
      <c r="AR2" s="2" t="s">
        <v>119</v>
      </c>
      <c r="AS2" s="2" t="s">
        <v>293</v>
      </c>
      <c r="AT2" s="2" t="s">
        <v>119</v>
      </c>
      <c r="AU2" s="1" t="s">
        <v>105</v>
      </c>
      <c r="AV2" s="1" t="s">
        <v>294</v>
      </c>
      <c r="AW2" s="1" t="s">
        <v>295</v>
      </c>
      <c r="AX2" s="1" t="s">
        <v>296</v>
      </c>
      <c r="AY2" s="1" t="s">
        <v>119</v>
      </c>
      <c r="AZ2" s="1" t="s">
        <v>92</v>
      </c>
      <c r="BA2" s="1" t="s">
        <v>297</v>
      </c>
      <c r="BB2" s="1" t="s">
        <v>92</v>
      </c>
    </row>
    <row r="3" spans="1:54" x14ac:dyDescent="0.25">
      <c r="A3" s="1" t="s">
        <v>298</v>
      </c>
      <c r="B3" s="1" t="s">
        <v>299</v>
      </c>
      <c r="C3" s="1" t="s">
        <v>300</v>
      </c>
      <c r="D3" s="2" t="s">
        <v>301</v>
      </c>
      <c r="E3" s="2" t="s">
        <v>302</v>
      </c>
      <c r="F3" s="2" t="s">
        <v>119</v>
      </c>
      <c r="G3" s="2" t="s">
        <v>119</v>
      </c>
      <c r="H3" s="2" t="s">
        <v>119</v>
      </c>
      <c r="I3" s="2" t="s">
        <v>119</v>
      </c>
      <c r="J3" s="2" t="s">
        <v>280</v>
      </c>
      <c r="K3" s="2" t="s">
        <v>281</v>
      </c>
      <c r="L3" s="2" t="s">
        <v>301</v>
      </c>
      <c r="M3" s="2" t="s">
        <v>302</v>
      </c>
      <c r="N3" s="2" t="s">
        <v>119</v>
      </c>
      <c r="O3" s="2" t="s">
        <v>119</v>
      </c>
      <c r="P3" s="2" t="s">
        <v>119</v>
      </c>
      <c r="Q3" s="2" t="s">
        <v>119</v>
      </c>
      <c r="R3" s="2" t="s">
        <v>280</v>
      </c>
      <c r="S3" s="2" t="s">
        <v>281</v>
      </c>
      <c r="T3" s="2" t="s">
        <v>303</v>
      </c>
      <c r="U3" s="2" t="s">
        <v>304</v>
      </c>
      <c r="V3" s="2" t="s">
        <v>119</v>
      </c>
      <c r="W3" s="2" t="s">
        <v>119</v>
      </c>
      <c r="X3" s="2" t="s">
        <v>119</v>
      </c>
      <c r="Y3" s="2" t="s">
        <v>119</v>
      </c>
      <c r="Z3" s="2" t="s">
        <v>305</v>
      </c>
      <c r="AA3" s="2" t="s">
        <v>306</v>
      </c>
      <c r="AB3" s="2" t="s">
        <v>307</v>
      </c>
      <c r="AC3" s="2" t="s">
        <v>119</v>
      </c>
      <c r="AD3" s="1" t="s">
        <v>79</v>
      </c>
      <c r="AE3" s="1" t="s">
        <v>308</v>
      </c>
      <c r="AF3" s="1" t="s">
        <v>309</v>
      </c>
      <c r="AG3" s="1" t="s">
        <v>124</v>
      </c>
      <c r="AH3" s="2" t="s">
        <v>310</v>
      </c>
      <c r="AI3" s="1" t="s">
        <v>49</v>
      </c>
      <c r="AJ3" s="1" t="s">
        <v>311</v>
      </c>
      <c r="AK3" s="1" t="s">
        <v>311</v>
      </c>
      <c r="AL3" s="2" t="s">
        <v>119</v>
      </c>
      <c r="AM3" s="2" t="s">
        <v>300</v>
      </c>
      <c r="AN3" s="2" t="s">
        <v>124</v>
      </c>
      <c r="AO3" s="2" t="s">
        <v>312</v>
      </c>
      <c r="AP3" s="2" t="s">
        <v>95</v>
      </c>
      <c r="AQ3" s="2" t="s">
        <v>312</v>
      </c>
      <c r="AR3" s="2" t="s">
        <v>119</v>
      </c>
      <c r="AS3" s="2" t="s">
        <v>293</v>
      </c>
      <c r="AT3" s="2" t="s">
        <v>119</v>
      </c>
      <c r="AU3" s="1" t="s">
        <v>105</v>
      </c>
      <c r="AV3" s="1" t="s">
        <v>294</v>
      </c>
      <c r="AW3" s="1" t="s">
        <v>295</v>
      </c>
      <c r="AX3" s="1" t="s">
        <v>296</v>
      </c>
      <c r="AY3" s="1" t="s">
        <v>119</v>
      </c>
      <c r="AZ3" s="1" t="s">
        <v>92</v>
      </c>
      <c r="BA3" s="1" t="s">
        <v>300</v>
      </c>
      <c r="BB3" s="1" t="s">
        <v>92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Lexique</vt:lpstr>
      <vt:lpstr>Template Configurable Product</vt:lpstr>
      <vt:lpstr>Template sheet</vt:lpstr>
      <vt:lpstr>Quote - Header(TEST)</vt:lpstr>
      <vt:lpstr>Quote - Header-Data</vt:lpstr>
      <vt:lpstr>Quote - Header</vt:lpstr>
      <vt:lpstr>Quote - Header - Import</vt:lpstr>
      <vt:lpstr>'Template Configurable Product'!Print_Area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Larouche</dc:creator>
  <cp:lastModifiedBy>Jérémy Gervais</cp:lastModifiedBy>
  <cp:lastPrinted>2017-10-05T18:14:13Z</cp:lastPrinted>
  <dcterms:created xsi:type="dcterms:W3CDTF">2017-09-26T20:52:34Z</dcterms:created>
  <dcterms:modified xsi:type="dcterms:W3CDTF">2018-03-28T19:48:38Z</dcterms:modified>
</cp:coreProperties>
</file>