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/>
  <bookViews>
    <workbookView xWindow="-195" yWindow="0" windowWidth="21375" windowHeight="8520" tabRatio="712"/>
  </bookViews>
  <sheets>
    <sheet name="MRC" sheetId="8" r:id="rId1"/>
    <sheet name="Calculated Fields" sheetId="7" r:id="rId2"/>
    <sheet name="ADMIN" sheetId="6" r:id="rId3"/>
  </sheets>
  <definedNames>
    <definedName name="GFE">#REF!</definedName>
    <definedName name="_xlnm.Print_Area" localSheetId="0">MRC!$A$1:$P$75</definedName>
    <definedName name="_xlnm.Print_Titles" localSheetId="1">'Calculated Fields'!$1:$1</definedName>
    <definedName name="_xlnm.Print_Titles" localSheetId="0">MRC!$1:$6</definedName>
    <definedName name="Sample_Calculation">#REF!</definedName>
  </definedNames>
  <calcPr calcId="114210" fullCalcOnLoad="1"/>
  <customWorkbookViews>
    <customWorkbookView name="print (Short version)" guid="{D40860F8-774D-11D2-87AB-0008C760F79A}" maximized="1" xWindow="1" windowWidth="634" windowHeight="343" activeSheetId="1"/>
    <customWorkbookView name="print (Sample Calculat)" guid="{D40860F7-774D-11D2-87AB-0008C760F79A}" maximized="1" xWindow="1" windowWidth="634" windowHeight="343" activeSheetId="2"/>
  </customWorkbookViews>
</workbook>
</file>

<file path=xl/calcChain.xml><?xml version="1.0" encoding="utf-8"?>
<calcChain xmlns="http://schemas.openxmlformats.org/spreadsheetml/2006/main">
  <c r="O6" i="8"/>
  <c r="N6"/>
  <c r="M6"/>
  <c r="L6"/>
  <c r="K6"/>
  <c r="J6"/>
  <c r="I6"/>
  <c r="H6"/>
  <c r="G6"/>
  <c r="E6"/>
  <c r="F6"/>
  <c r="P74"/>
  <c r="P70"/>
  <c r="P67"/>
  <c r="P66"/>
  <c r="O65"/>
  <c r="O68"/>
  <c r="N65"/>
  <c r="N68"/>
  <c r="M65"/>
  <c r="M68"/>
  <c r="L65"/>
  <c r="L68"/>
  <c r="K65"/>
  <c r="K68"/>
  <c r="J65"/>
  <c r="J68"/>
  <c r="I65"/>
  <c r="I68"/>
  <c r="H65"/>
  <c r="H68"/>
  <c r="G65"/>
  <c r="G68"/>
  <c r="F65"/>
  <c r="F68"/>
  <c r="E65"/>
  <c r="E68"/>
  <c r="D65"/>
  <c r="P65"/>
  <c r="P64"/>
  <c r="O61"/>
  <c r="N61"/>
  <c r="M61"/>
  <c r="L61"/>
  <c r="K61"/>
  <c r="J61"/>
  <c r="I61"/>
  <c r="H61"/>
  <c r="G61"/>
  <c r="F61"/>
  <c r="E61"/>
  <c r="D61"/>
  <c r="P60"/>
  <c r="P59"/>
  <c r="O58"/>
  <c r="N58"/>
  <c r="M58"/>
  <c r="L58"/>
  <c r="K58"/>
  <c r="J58"/>
  <c r="I58"/>
  <c r="H58"/>
  <c r="G58"/>
  <c r="F58"/>
  <c r="E58"/>
  <c r="D58"/>
  <c r="P57"/>
  <c r="P56"/>
  <c r="P55"/>
  <c r="O55"/>
  <c r="N55"/>
  <c r="M55"/>
  <c r="L55"/>
  <c r="K55"/>
  <c r="J55"/>
  <c r="I55"/>
  <c r="H55"/>
  <c r="G55"/>
  <c r="F55"/>
  <c r="E55"/>
  <c r="D55"/>
  <c r="P54"/>
  <c r="O54"/>
  <c r="N54"/>
  <c r="M54"/>
  <c r="L54"/>
  <c r="K54"/>
  <c r="J54"/>
  <c r="I54"/>
  <c r="H54"/>
  <c r="G54"/>
  <c r="F54"/>
  <c r="E54"/>
  <c r="D54"/>
  <c r="O51"/>
  <c r="N51"/>
  <c r="M51"/>
  <c r="L51"/>
  <c r="K51"/>
  <c r="J51"/>
  <c r="I51"/>
  <c r="H51"/>
  <c r="G51"/>
  <c r="F51"/>
  <c r="E51"/>
  <c r="D51"/>
  <c r="O49"/>
  <c r="N49"/>
  <c r="M49"/>
  <c r="L49"/>
  <c r="K49"/>
  <c r="J49"/>
  <c r="I49"/>
  <c r="H49"/>
  <c r="G49"/>
  <c r="F49"/>
  <c r="E49"/>
  <c r="D49"/>
  <c r="P49"/>
  <c r="O47"/>
  <c r="N47"/>
  <c r="M47"/>
  <c r="L47"/>
  <c r="K47"/>
  <c r="J47"/>
  <c r="I47"/>
  <c r="H47"/>
  <c r="G47"/>
  <c r="F47"/>
  <c r="E47"/>
  <c r="D47"/>
  <c r="O46"/>
  <c r="N46"/>
  <c r="M46"/>
  <c r="L46"/>
  <c r="K46"/>
  <c r="J46"/>
  <c r="I46"/>
  <c r="H46"/>
  <c r="G46"/>
  <c r="F46"/>
  <c r="E46"/>
  <c r="D46"/>
  <c r="O45"/>
  <c r="N45"/>
  <c r="M45"/>
  <c r="L45"/>
  <c r="K45"/>
  <c r="J45"/>
  <c r="I45"/>
  <c r="H45"/>
  <c r="G45"/>
  <c r="F45"/>
  <c r="E45"/>
  <c r="D45"/>
  <c r="O42"/>
  <c r="O50"/>
  <c r="N42"/>
  <c r="N50"/>
  <c r="M42"/>
  <c r="M50"/>
  <c r="L42"/>
  <c r="L50"/>
  <c r="K42"/>
  <c r="K50"/>
  <c r="J42"/>
  <c r="J50"/>
  <c r="I42"/>
  <c r="I50"/>
  <c r="H42"/>
  <c r="H50"/>
  <c r="G42"/>
  <c r="G50"/>
  <c r="F42"/>
  <c r="F50"/>
  <c r="E42"/>
  <c r="E50"/>
  <c r="D42"/>
  <c r="D50"/>
  <c r="O39"/>
  <c r="N39"/>
  <c r="M39"/>
  <c r="L39"/>
  <c r="K39"/>
  <c r="J39"/>
  <c r="I39"/>
  <c r="H39"/>
  <c r="G39"/>
  <c r="F39"/>
  <c r="E39"/>
  <c r="D39"/>
  <c r="O37"/>
  <c r="O44"/>
  <c r="N37"/>
  <c r="N44"/>
  <c r="M37"/>
  <c r="M44"/>
  <c r="L37"/>
  <c r="L44"/>
  <c r="K37"/>
  <c r="K44"/>
  <c r="J37"/>
  <c r="J44"/>
  <c r="I37"/>
  <c r="I44"/>
  <c r="H37"/>
  <c r="H44"/>
  <c r="G37"/>
  <c r="G44"/>
  <c r="F37"/>
  <c r="F44"/>
  <c r="E37"/>
  <c r="E44"/>
  <c r="D37"/>
  <c r="D44"/>
  <c r="P32"/>
  <c r="P31"/>
  <c r="P30"/>
  <c r="P29"/>
  <c r="P28"/>
  <c r="P27"/>
  <c r="P26"/>
  <c r="P25"/>
  <c r="P24"/>
  <c r="P23"/>
  <c r="P22"/>
  <c r="P20"/>
  <c r="P19"/>
  <c r="P18"/>
  <c r="P17"/>
  <c r="P16"/>
  <c r="P15"/>
  <c r="P14"/>
  <c r="P13"/>
  <c r="P12"/>
  <c r="P11"/>
  <c r="P10"/>
  <c r="P9"/>
  <c r="P8"/>
  <c r="P4"/>
  <c r="P3"/>
  <c r="P68"/>
  <c r="E40"/>
  <c r="G40"/>
  <c r="I40"/>
  <c r="K40"/>
  <c r="M40"/>
  <c r="O40"/>
  <c r="E41"/>
  <c r="G41"/>
  <c r="I41"/>
  <c r="K41"/>
  <c r="M41"/>
  <c r="O41"/>
  <c r="E43"/>
  <c r="G43"/>
  <c r="I43"/>
  <c r="K43"/>
  <c r="M43"/>
  <c r="O43"/>
  <c r="D52"/>
  <c r="D62"/>
  <c r="D68"/>
  <c r="D40"/>
  <c r="F40"/>
  <c r="H40"/>
  <c r="J40"/>
  <c r="L40"/>
  <c r="N40"/>
  <c r="D41"/>
  <c r="F41"/>
  <c r="H41"/>
  <c r="J41"/>
  <c r="L41"/>
  <c r="N41"/>
  <c r="D43"/>
  <c r="F43"/>
  <c r="H43"/>
  <c r="J43"/>
  <c r="L43"/>
  <c r="N43"/>
  <c r="P58"/>
  <c r="P61"/>
  <c r="P51"/>
  <c r="E71"/>
  <c r="E73"/>
  <c r="E75"/>
  <c r="E52"/>
  <c r="E62"/>
  <c r="G71"/>
  <c r="G73"/>
  <c r="G75"/>
  <c r="G52"/>
  <c r="G62"/>
  <c r="I71"/>
  <c r="I73"/>
  <c r="I75"/>
  <c r="I52"/>
  <c r="I62"/>
  <c r="K52"/>
  <c r="K62"/>
  <c r="K71"/>
  <c r="K73"/>
  <c r="K75"/>
  <c r="M71"/>
  <c r="M73"/>
  <c r="M75"/>
  <c r="M52"/>
  <c r="M62"/>
  <c r="O71"/>
  <c r="O73"/>
  <c r="O75"/>
  <c r="O52"/>
  <c r="O62"/>
  <c r="F71"/>
  <c r="F73"/>
  <c r="F75"/>
  <c r="F52"/>
  <c r="F62"/>
  <c r="H52"/>
  <c r="H62"/>
  <c r="H71"/>
  <c r="H73"/>
  <c r="H75"/>
  <c r="J71"/>
  <c r="J73"/>
  <c r="J75"/>
  <c r="J52"/>
  <c r="J62"/>
  <c r="L71"/>
  <c r="L73"/>
  <c r="L75"/>
  <c r="L52"/>
  <c r="L62"/>
  <c r="N71"/>
  <c r="N73"/>
  <c r="N75"/>
  <c r="N52"/>
  <c r="N62"/>
  <c r="P50"/>
  <c r="P52"/>
  <c r="P62"/>
  <c r="D71"/>
  <c r="P71"/>
  <c r="D73"/>
  <c r="D75"/>
  <c r="P75"/>
  <c r="P73"/>
</calcChain>
</file>

<file path=xl/sharedStrings.xml><?xml version="1.0" encoding="utf-8"?>
<sst xmlns="http://schemas.openxmlformats.org/spreadsheetml/2006/main" count="217" uniqueCount="201">
  <si>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</si>
  <si>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</si>
  <si>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</si>
  <si>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</si>
  <si>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</si>
  <si>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</si>
  <si>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</si>
  <si>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</si>
  <si>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</si>
  <si>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</si>
  <si>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</si>
  <si>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</si>
  <si>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Capital</t>
  </si>
  <si>
    <t>PRODUCTION, SALES &amp; HANDLING CHARGES*</t>
  </si>
  <si>
    <t>UNIT PRICE</t>
  </si>
  <si>
    <t>DILUENT</t>
  </si>
  <si>
    <t>Crude Bitumen Revenue</t>
  </si>
  <si>
    <t>Blended Bitumen &lt;Blend Type(s)&gt; Revenue</t>
  </si>
  <si>
    <t>Other Oil Sands Products Revenue</t>
  </si>
  <si>
    <t>ALLOWED COSTS</t>
  </si>
  <si>
    <t>Project Operations (excludes cost of diluent)</t>
  </si>
  <si>
    <t>Diluent</t>
  </si>
  <si>
    <t>Total Allowed Costs</t>
  </si>
  <si>
    <t>OTHER NET PROCEEDS</t>
  </si>
  <si>
    <t>Earned</t>
  </si>
  <si>
    <t xml:space="preserve">Other Oil Sands Products AL Sales Volume (unit) </t>
  </si>
  <si>
    <t>Crude Bitumen AL Sales Value ($)</t>
  </si>
  <si>
    <t>Other Oil Sands Products AL Sales Value ($)</t>
  </si>
  <si>
    <t>REVENUE</t>
  </si>
  <si>
    <t>Costs</t>
  </si>
  <si>
    <t>Formula</t>
  </si>
  <si>
    <t xml:space="preserve">     Condition 1 - If AL Sales meet 3rd Party Disposition Threshold of 40%</t>
  </si>
  <si>
    <t xml:space="preserve">     Condition 2 - If no AL Sales</t>
  </si>
  <si>
    <t xml:space="preserve">     Condition 3 - If AL Sales are less than 3rd Party Disposition Threshold of 40%</t>
  </si>
  <si>
    <t>TC  - total consideration received or receivable in the 3rd party disposition</t>
  </si>
  <si>
    <t>HC - handling charges in relation to the 3rd party disposition</t>
  </si>
  <si>
    <t>TD - 3rd party disposition quantity</t>
  </si>
  <si>
    <t>BVM - Bitumen Valuation Methodology</t>
  </si>
  <si>
    <t>PQ - Total volume of oil sands products produced and delivered at the RCP for the month</t>
  </si>
  <si>
    <r>
      <t>Crude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&gt; or = Threshold%</t>
    </r>
  </si>
  <si>
    <r>
      <t>Crude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No AL Sales</t>
    </r>
  </si>
  <si>
    <r>
      <t>Crude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&lt; Threshold%</t>
    </r>
  </si>
  <si>
    <r>
      <t>Blended Bitumen &lt;Blend Type(s)&gt;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&gt; or = Threshold%</t>
    </r>
  </si>
  <si>
    <r>
      <t>Blended Bitumen &lt;Blend Type(s)&gt;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No AL Sales</t>
    </r>
  </si>
  <si>
    <r>
      <t>Blended Bitumen &lt;Blend Type(s)&gt;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&lt; Threshold%</t>
    </r>
  </si>
  <si>
    <r>
      <t>Other Oil Sands Product Unit Price ($/unit</t>
    </r>
    <r>
      <rPr>
        <sz val="10"/>
        <color indexed="8"/>
        <rFont val="Arial"/>
        <family val="2"/>
      </rPr>
      <t>) - AL Sales &gt; or = Threshold%</t>
    </r>
  </si>
  <si>
    <r>
      <t>Other Oil Sands Product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No AL Sales</t>
    </r>
  </si>
  <si>
    <r>
      <t>Other Oil Sands Product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&lt; Threshold%</t>
    </r>
  </si>
  <si>
    <t>Diluent Value in Volume at RCP ($)</t>
  </si>
  <si>
    <r>
      <t>Diluent in Remaining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</si>
  <si>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Diluent Value in Remaining Volume ($)</t>
  </si>
  <si>
    <t>Diluent Value in Volume at RCP - Diluent Value in AL Sales Volume</t>
  </si>
  <si>
    <t>Diluent Value in AL Sales Volume / Diluent Volume in AL Sales Volume</t>
  </si>
  <si>
    <t>Diluent in Volume at RCP - Diluent Volume in AL Sales Volume</t>
  </si>
  <si>
    <t>Diluent Value in Volume at RCP / Diluent in Volume at RCP</t>
  </si>
  <si>
    <t>Project Revenue - Diluent Value in Volume at RCP</t>
  </si>
  <si>
    <t xml:space="preserve">PROJECT REVENUE </t>
  </si>
  <si>
    <t xml:space="preserve">GROSS REVENUE </t>
  </si>
  <si>
    <t>Project Expansion PNCB</t>
  </si>
  <si>
    <r>
      <t xml:space="preserve">Royalty Rate </t>
    </r>
    <r>
      <rPr>
        <b/>
        <vertAlign val="superscript"/>
        <sz val="10"/>
        <rFont val="Arial"/>
        <family val="2"/>
      </rPr>
      <t>(2)</t>
    </r>
  </si>
  <si>
    <t xml:space="preserve">(Crude Bitumen AL Sales Value - Crude Bitumen AL Handling Charges) / Crude Bitumen AL Sales Volume </t>
  </si>
  <si>
    <t>(ie.  (TC-HC) / TD )</t>
  </si>
  <si>
    <t>(ie. ((TC-HC) + ((NQ x P)) / PQ)</t>
  </si>
  <si>
    <t>(Blended Bitumen AL Sales Value - Blended Bitumen AL Handling Charges) / Blended Bitumen AL Sales Volume</t>
  </si>
  <si>
    <t>(ie. (TC-HC) / TD)</t>
  </si>
  <si>
    <t>(Other Oil Sands Products AL Sales Value - Other Oil Sands Products AL Handling Charges) / Other Oil Sands Products AL Sales Volume</t>
  </si>
  <si>
    <t xml:space="preserve">((Other Oil Sands Products Volume at RCP x FMV) / Other Oil Sands Products Volume at RCP </t>
  </si>
  <si>
    <t xml:space="preserve">((Other Oil Sands Products AL Sales Value - Other Oil Sands Products AL Handling Charges) + ((Other Oil Sands Products Volume at RCP - Other Oil Sands Products AL Sales Volume) x FMV)) / Other Oil Sands Products Volume at RCP </t>
  </si>
  <si>
    <t>(ie. ((TC-HC) + (NQ x P)) / PQ)</t>
  </si>
  <si>
    <r>
      <t>Diluent in AL Sales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</si>
  <si>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r>
      <t>Diluent in Volume at RCP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</t>
    </r>
  </si>
  <si>
    <t>CD - Cost of diluent if oil sands product is a blend</t>
  </si>
  <si>
    <t>(ie. ((TC-HC) + ((NQ x P) + CD)) / PQ , where NQ is clean crude bitumen in a blend</t>
  </si>
  <si>
    <t>(ie.((NQ x P) + CD) / PQ, where NQ is clean bitumen in the blend)</t>
  </si>
  <si>
    <t>(ie. (NQ x P) / PQ)</t>
  </si>
  <si>
    <t>NON ARM'S LENGTH INFORMATION</t>
  </si>
  <si>
    <t xml:space="preserve">Other Oil Sands Products NAL Sales Volume (unit) </t>
  </si>
  <si>
    <t>Crude Bitumen NAL Sales Value ($)</t>
  </si>
  <si>
    <t>Other Oil Sands Products NAL Sales Value ($)</t>
  </si>
  <si>
    <t>Diluent Value in NAL Sales ($)</t>
  </si>
  <si>
    <t>Project Operations + Diluent+ Capital + Project Expansion PNCB</t>
  </si>
  <si>
    <t>where Diluent is Diluent Value in Volume at RCP</t>
  </si>
  <si>
    <r>
      <t>Blended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&gt; or = Threshold%</t>
    </r>
  </si>
  <si>
    <r>
      <t>Blended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No AL Sales</t>
    </r>
  </si>
  <si>
    <r>
      <t>Blended Bitumen Unit Price ($/m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>) - AL Sales &lt; Threshold%</t>
    </r>
  </si>
  <si>
    <t>Date Prepared:</t>
  </si>
  <si>
    <t>(((Blended Bitumen Volume at RCP - Diluent in Volume at RCP) x Bitumen Adj BVM Price ) + Diluent Value in Volume at RCP ) / Blended Bitumen Volume at RCP</t>
  </si>
  <si>
    <t xml:space="preserve">(Crude Bitumen Volume at RCP x Bitumen Adj BVM Price )  / Crude Bitumen Volume at RCP </t>
  </si>
  <si>
    <t>((Crude Bitumen AL Sales Value - Crude Bitumen AL Handling Charges) + ((Crude Bitumen Volume at RCP - Crude Bitumen AL Sales Volume) x Bitumen Adj BVM Price)) / Crude Bitumen Volume at RCP</t>
  </si>
  <si>
    <t>(((Blended Bitumen AL Sales Value - Blended Bitumen AL Handling Charges) + ((Blended Bitumen Volume at RCP - Blended Bitumen AL Sales Volume - Diluent in Remaining Volume) x Bitumen Adj BVM Price) + Diluent Value in Remaining Volume)) / Blended Bitumen Volume at RCP</t>
  </si>
  <si>
    <t>Bitumen Adj BVM - bitumen price calculated using BVM and adjusted for quality and transportation</t>
  </si>
  <si>
    <t>P - Bitumen Adj BVM Price or Other Oil Sands Product FMV</t>
  </si>
  <si>
    <t>Other Oil Sands Product FMV ($/unit)</t>
  </si>
  <si>
    <r>
      <t>Other Oil Sands Product Unit Price ($/unit</t>
    </r>
    <r>
      <rPr>
        <sz val="10"/>
        <color indexed="8"/>
        <rFont val="Arial"/>
        <family val="2"/>
      </rPr>
      <t>) - No AL Sales</t>
    </r>
  </si>
  <si>
    <r>
      <t>Other Oil Sands Product Unit Price ($/unit</t>
    </r>
    <r>
      <rPr>
        <sz val="10"/>
        <color indexed="8"/>
        <rFont val="Arial"/>
        <family val="2"/>
      </rPr>
      <t>) - AL Sales &lt; Threshold%</t>
    </r>
  </si>
  <si>
    <t>Project Name:</t>
  </si>
  <si>
    <t>OSR #:</t>
  </si>
  <si>
    <t>Diluent Value in AL Sales ($)</t>
  </si>
  <si>
    <t>MRC-1</t>
  </si>
  <si>
    <t>Pre-Payout  ---  Monthly Royalty Calculation</t>
  </si>
  <si>
    <t>E-Mail Address:</t>
  </si>
  <si>
    <t>Crude Bitumen Handling Charges for AL Sales ($)</t>
  </si>
  <si>
    <t>Other Oil Sands Products Handling Charges for AL Sales ($)</t>
  </si>
  <si>
    <t>Crude Bitumen Handling Charges for NAL Sales ($)</t>
  </si>
  <si>
    <t>Other Oil Sands Products Handling Charges for NAL Sales ($)</t>
  </si>
  <si>
    <t>Production Month</t>
  </si>
  <si>
    <t xml:space="preserve">            (2)  Use the current month royalty rate to estimate the royalty for the remaining months of the year.</t>
  </si>
  <si>
    <t>Blended Bitumen Revenue</t>
  </si>
  <si>
    <t>Operator Name:</t>
  </si>
  <si>
    <t>For OSR Projects</t>
  </si>
  <si>
    <t>Template For Period 2009 to Current</t>
  </si>
  <si>
    <t>Form Id:</t>
  </si>
  <si>
    <t xml:space="preserve">            (3)  Royalty calculated in the prior report month.  There will be a royalty adjustment if the royalty calculated in this report month is different from the royalty calculated in the prior report month.</t>
  </si>
  <si>
    <t xml:space="preserve">Reminder: This report must be accompanied by a statement indicating approval of this report by the chief financial officer, or by a senior officer of the operator approved in advance by Alberta Energy. - Oil Sands Royalty Regulation 2009, Section 38(5).  </t>
  </si>
  <si>
    <t>The statement of approval must reference the project id and royalty payable being approved.</t>
  </si>
  <si>
    <t>Blended Bitumen  AL Sales Value ($)</t>
  </si>
  <si>
    <t>Blended Bitumen NAL Sales Value ($)</t>
  </si>
  <si>
    <t>Blended Bitumen Handling Charges for NAL Sales ($)</t>
  </si>
  <si>
    <r>
      <t>Report Month</t>
    </r>
    <r>
      <rPr>
        <b/>
        <u/>
        <vertAlign val="superscript"/>
        <sz val="12"/>
        <rFont val="Arial"/>
        <family val="2"/>
      </rPr>
      <t>(1)</t>
    </r>
    <r>
      <rPr>
        <b/>
        <u/>
        <sz val="12"/>
        <rFont val="Arial"/>
        <family val="2"/>
      </rPr>
      <t>:</t>
    </r>
  </si>
  <si>
    <t>OS_MRC_2009</t>
  </si>
  <si>
    <t>Operator ID:</t>
  </si>
  <si>
    <t>Blended Bitumen Handling Charges for AL Sales ($)</t>
  </si>
  <si>
    <r>
      <t>Bitumen Adj BVM Price ($/m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</si>
  <si>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Total</t>
  </si>
  <si>
    <r>
      <t>Total Crude Bitumen Production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</si>
  <si>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Crude Bitumen Volume at RCP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</si>
  <si>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Blended Bitumen Volume at RCP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</si>
  <si>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t>Other Oil Sands Products Volume at RCP (unit)</t>
  </si>
  <si>
    <r>
      <t>Crude Bitumen 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</si>
  <si>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Blended Bitumen 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</si>
  <si>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Crude Bitumen NAL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</si>
  <si>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Blended Bitumen NAL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</si>
  <si>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NAL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</si>
  <si>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AL Sales Unit Price ($/m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</si>
  <si>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Volume at RCP Unit Price ($/m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</si>
  <si>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AL Sales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</si>
  <si>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Volume at RCP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>)</t>
    </r>
  </si>
  <si>
    <r>
      <t>Diluent in Remaining Volume (m</t>
    </r>
    <r>
      <rPr>
        <vertAlign val="superscript"/>
        <sz val="10"/>
        <rFont val="Arial"/>
        <family val="2"/>
      </rPr>
      <t>3</t>
    </r>
    <r>
      <rPr>
        <sz val="10"/>
        <rFont val="Arial"/>
        <family val="2"/>
      </rPr>
      <t xml:space="preserve">) - Vol at RCP </t>
    </r>
    <r>
      <rPr>
        <i/>
        <sz val="10"/>
        <rFont val="Arial"/>
        <family val="2"/>
      </rPr>
      <t>less</t>
    </r>
    <r>
      <rPr>
        <sz val="10"/>
        <rFont val="Arial"/>
        <family val="2"/>
      </rPr>
      <t xml:space="preserve"> AL Sales</t>
    </r>
  </si>
  <si>
    <r>
      <t xml:space="preserve">Diluent Value in Remaining Volume ($) - Vol at RCP </t>
    </r>
    <r>
      <rPr>
        <i/>
        <sz val="10"/>
        <rFont val="Arial"/>
        <family val="2"/>
      </rPr>
      <t>less</t>
    </r>
    <r>
      <rPr>
        <sz val="10"/>
        <rFont val="Arial"/>
        <family val="2"/>
      </rPr>
      <t xml:space="preserve"> AL Sales</t>
    </r>
  </si>
  <si>
    <r>
      <t>BVM Transportation Allowance ($/m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</si>
  <si>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r>
      <t>R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>%</t>
    </r>
  </si>
  <si>
    <t>Contact Name:</t>
  </si>
  <si>
    <t>Company Title:</t>
  </si>
  <si>
    <t>Phone Number:</t>
  </si>
  <si>
    <t>FOR DOE ADMINISTRATIVE PURPOSES - DO NOT REMOVE</t>
  </si>
  <si>
    <t>Form ID:</t>
  </si>
  <si>
    <t>Version:</t>
  </si>
  <si>
    <t>Calculated Field for MRC</t>
  </si>
  <si>
    <t>Monthly Unit Price (can be negative, rounded to 2 decimals)</t>
  </si>
  <si>
    <t>Project Revenue (can be negative)</t>
  </si>
  <si>
    <t>Gross Revenue (can be negative)</t>
  </si>
  <si>
    <r>
      <t>R</t>
    </r>
    <r>
      <rPr>
        <b/>
        <vertAlign val="subscript"/>
        <sz val="10"/>
        <rFont val="Arial"/>
        <family val="2"/>
      </rPr>
      <t>G</t>
    </r>
    <r>
      <rPr>
        <b/>
        <sz val="10"/>
        <rFont val="Arial"/>
        <family val="2"/>
      </rPr>
      <t>% (published by DOE)</t>
    </r>
  </si>
  <si>
    <t>Previously Royalty Calculated for the Month</t>
  </si>
  <si>
    <t>Royalty previously calculated for the production month</t>
  </si>
  <si>
    <t>Royalty Calculated for the Month - Previous Royalty Calculated for the Month</t>
  </si>
  <si>
    <r>
      <t>R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>%=1% + [F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(A - B)], where</t>
    </r>
  </si>
  <si>
    <r>
      <t>F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 is 8% divided by $65 per barrel;</t>
    </r>
  </si>
  <si>
    <r>
      <t>R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>% is the Crown's royalty share of the quantity expressed as a percentage;</t>
    </r>
  </si>
  <si>
    <t>Royalty Calculated for the Month</t>
  </si>
  <si>
    <r>
      <t xml:space="preserve">Previous Royalty Calculated for the Month </t>
    </r>
    <r>
      <rPr>
        <b/>
        <vertAlign val="superscript"/>
        <sz val="10"/>
        <rFont val="Arial"/>
        <family val="2"/>
      </rPr>
      <t>(3)</t>
    </r>
  </si>
  <si>
    <r>
      <t xml:space="preserve">Royalty Charge/Charge Adjustment </t>
    </r>
    <r>
      <rPr>
        <b/>
        <vertAlign val="superscript"/>
        <sz val="10"/>
        <rFont val="Arial"/>
        <family val="2"/>
      </rPr>
      <t>(3)</t>
    </r>
  </si>
  <si>
    <t>Royalty Charge/Charge Adjustment</t>
  </si>
  <si>
    <t>Royalty Calculated for the Month (must be &gt; or = 0)</t>
  </si>
  <si>
    <t xml:space="preserve">Note: (1)  Report Month is the current production month. Form submission is due 30 days after the report month.  </t>
  </si>
  <si>
    <r>
      <t>Bitumen Hardisty BVM Price ($/m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)*</t>
    </r>
  </si>
  <si>
    <t>Bitumen Hardisty BVM Price - BVM Transportation Allowance</t>
  </si>
  <si>
    <r>
      <t>Bitumen Adj BVM Price ($/m</t>
    </r>
    <r>
      <rPr>
        <b/>
        <vertAlign val="superscript"/>
        <sz val="10"/>
        <color indexed="8"/>
        <rFont val="Arial"/>
        <family val="2"/>
      </rPr>
      <t>3</t>
    </r>
    <r>
      <rPr>
        <b/>
        <sz val="10"/>
        <color indexed="8"/>
        <rFont val="Arial"/>
        <family val="2"/>
      </rPr>
      <t xml:space="preserve">) </t>
    </r>
  </si>
  <si>
    <t>A is the lesser of the WTI price for the preceding month and $120 per barrel;</t>
  </si>
  <si>
    <t>B is the lesser of A for the month and $55 per barrel.</t>
  </si>
  <si>
    <t>Note: Product Revenue for royalty must be greater than or equal to zero.  Diluent value for royalty must be less than or equal to the Blend revenue for royalty.</t>
  </si>
  <si>
    <t>Sum of Product Revenues (e.g. Crude Bitumen Revenue + Blended Bitumen Revenue + Other Oil Sands Products Revenue)</t>
  </si>
  <si>
    <t>version #:</t>
  </si>
  <si>
    <r>
      <t>Bitumen Density (kg/m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)*</t>
    </r>
  </si>
  <si>
    <t>*Bitumen Density and Bitumen Hardisty BVM Price must be reported if the third party disposition percentage (TPD%) (i.e., arm's length sales of product divided by product volumes at RCP) is less than the TPD% threshold of 40%.</t>
  </si>
  <si>
    <t>Formula Legend</t>
  </si>
  <si>
    <t>Crude Bitumen Volume at RCP x Crude Bitumen Unit Price when AL Sales &gt; or = Threshold</t>
  </si>
  <si>
    <t>Crude Bitumen Volume at RCP x Crude Bitumen Unit Price when No AL Sales</t>
  </si>
  <si>
    <t>Crude Bitumen Volume at RCP x Crude Bitumen Unit Price when AL Sales &lt; Threshold</t>
  </si>
  <si>
    <t>Blended Bitumen Volume at RCP x Blended Bitumen Unit Price when AL Sales &gt; or = Threshold</t>
  </si>
  <si>
    <t>Blended Bitumen Volume at RCP x Blended Bitumen Unit Price when No AL Sales</t>
  </si>
  <si>
    <t>Blended Bitumen Volume at RCP x Blended Bitumen Unit Price when AL Sales &lt; Threshold</t>
  </si>
  <si>
    <t>Other Oil Sands Products Volume at RCP x Other Oil Sands Products Unit Price when AL Sales &gt; or = Threshold</t>
  </si>
  <si>
    <t>Other Oil Sands Products Volume at RCP x Other Oil Sands Products Unit Price when No AL Sales</t>
  </si>
  <si>
    <t>Other Oil Sands Products Volume at RCP x Other Oil Sands Products Unit Price when AL Sales &lt; Threshold</t>
  </si>
  <si>
    <t>NQ - production quantity at RCP less AL disposition  (for Blend, NQ is the clean crude bitumen in the blend)</t>
  </si>
  <si>
    <t>Revenue for Royalty Calculation**</t>
  </si>
  <si>
    <t>**Revenue for Royalty Calculation will differ from Gross Revenue if there are product losses or if Diluent costs are greater than the Blended Bitumen revenues.</t>
  </si>
  <si>
    <t>Revenue for Royalty Calculation (must be &gt; or = 0)</t>
  </si>
  <si>
    <r>
      <t>Revenue for Royalty Calculation x R</t>
    </r>
    <r>
      <rPr>
        <vertAlign val="subscript"/>
        <sz val="10"/>
        <rFont val="Arial"/>
        <family val="2"/>
      </rPr>
      <t>G</t>
    </r>
    <r>
      <rPr>
        <sz val="10"/>
        <rFont val="Arial"/>
        <family val="2"/>
      </rPr>
      <t xml:space="preserve">% </t>
    </r>
  </si>
  <si>
    <t xml:space="preserve">(Crude Bitumen Revenue for Month + (Blend Bitumen Revenue for Month - Diluent Cost in Blend for Month) + Other OS Product Revenue for Month) </t>
  </si>
  <si>
    <t>Revenue (can be negative, rounded to whole value)</t>
  </si>
  <si>
    <t>(Act)</t>
  </si>
  <si>
    <t>Enter Name of Operator</t>
  </si>
  <si>
    <t>Name of Project</t>
  </si>
  <si>
    <t>OSR###</t>
  </si>
  <si>
    <t>BA ID of Operator</t>
  </si>
  <si>
    <t xml:space="preserve">Enter contact for the form </t>
  </si>
  <si>
    <t xml:space="preserve">Enter contact's position </t>
  </si>
  <si>
    <t>yyyy/mm/dd</t>
  </si>
  <si>
    <t>(###)###-####</t>
  </si>
  <si>
    <t>Contact@email.ca</t>
  </si>
</sst>
</file>

<file path=xl/styles.xml><?xml version="1.0" encoding="utf-8"?>
<styleSheet xmlns="http://schemas.openxmlformats.org/spreadsheetml/2006/main">
  <numFmts count="11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0.00000%"/>
    <numFmt numFmtId="165" formatCode="&quot;$&quot;#,##0.00"/>
    <numFmt numFmtId="166" formatCode="&quot;$&quot;#,##0"/>
    <numFmt numFmtId="167" formatCode="&quot;$&quot;#,##0.00;\(&quot;$&quot;#,##0.00\)"/>
    <numFmt numFmtId="168" formatCode="#,##0.0_);\(#,##0.0\)"/>
    <numFmt numFmtId="169" formatCode="yyyy/mm"/>
  </numFmts>
  <fonts count="39">
    <font>
      <sz val="12"/>
      <name val="SWISS"/>
    </font>
    <font>
      <sz val="10"/>
      <name val="Arial"/>
      <family val="2"/>
    </font>
    <font>
      <sz val="12"/>
      <name val="Arial"/>
      <family val="2"/>
    </font>
    <font>
      <b/>
      <u/>
      <sz val="10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b/>
      <sz val="18"/>
      <name val="Arial"/>
      <family val="2"/>
    </font>
    <font>
      <b/>
      <sz val="12"/>
      <name val="Arial"/>
      <family val="2"/>
    </font>
    <font>
      <b/>
      <u/>
      <sz val="12"/>
      <name val="Arial"/>
      <family val="2"/>
    </font>
    <font>
      <sz val="9"/>
      <name val="Arial"/>
      <family val="2"/>
    </font>
    <font>
      <sz val="10"/>
      <color indexed="8"/>
      <name val="Arial"/>
      <family val="2"/>
    </font>
    <font>
      <vertAlign val="superscript"/>
      <sz val="10"/>
      <color indexed="8"/>
      <name val="Arial"/>
      <family val="2"/>
    </font>
    <font>
      <vertAlign val="superscript"/>
      <sz val="10"/>
      <name val="Arial"/>
      <family val="2"/>
    </font>
    <font>
      <b/>
      <vertAlign val="superscript"/>
      <sz val="10"/>
      <name val="Arial"/>
      <family val="2"/>
    </font>
    <font>
      <b/>
      <sz val="9"/>
      <name val="Arial"/>
      <family val="2"/>
    </font>
    <font>
      <b/>
      <u/>
      <vertAlign val="superscript"/>
      <sz val="12"/>
      <name val="Arial"/>
      <family val="2"/>
    </font>
    <font>
      <i/>
      <sz val="10"/>
      <name val="Arial"/>
      <family val="2"/>
    </font>
    <font>
      <vertAlign val="subscript"/>
      <sz val="10"/>
      <name val="Arial"/>
      <family val="2"/>
    </font>
    <font>
      <b/>
      <vertAlign val="subscript"/>
      <sz val="10"/>
      <name val="Arial"/>
      <family val="2"/>
    </font>
    <font>
      <b/>
      <sz val="10"/>
      <color indexed="8"/>
      <name val="Arial"/>
      <family val="2"/>
    </font>
    <font>
      <b/>
      <vertAlign val="superscript"/>
      <sz val="10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u/>
      <sz val="10"/>
      <color indexed="8"/>
      <name val="Arial"/>
      <family val="2"/>
    </font>
    <font>
      <u/>
      <sz val="10"/>
      <color indexed="8"/>
      <name val="Arial"/>
      <family val="2"/>
    </font>
    <font>
      <b/>
      <sz val="10"/>
      <color indexed="12"/>
      <name val="Arial"/>
      <family val="2"/>
    </font>
    <font>
      <sz val="9"/>
      <color indexed="8"/>
      <name val="Arial"/>
      <family val="2"/>
    </font>
    <font>
      <sz val="10"/>
      <color indexed="30"/>
      <name val="Arial"/>
      <family val="2"/>
    </font>
    <font>
      <sz val="10"/>
      <color indexed="12"/>
      <name val="Arial"/>
      <family val="2"/>
    </font>
    <font>
      <sz val="12"/>
      <color indexed="12"/>
      <name val="Arial"/>
      <family val="2"/>
    </font>
    <font>
      <sz val="12"/>
      <color indexed="8"/>
      <name val="Arial"/>
      <family val="2"/>
    </font>
    <font>
      <sz val="12"/>
      <color indexed="48"/>
      <name val="Arial"/>
      <family val="2"/>
    </font>
    <font>
      <sz val="10"/>
      <color indexed="48"/>
      <name val="Arial"/>
      <family val="2"/>
    </font>
    <font>
      <b/>
      <sz val="12"/>
      <color indexed="12"/>
      <name val="Arial"/>
      <family val="2"/>
    </font>
    <font>
      <sz val="14"/>
      <color indexed="8"/>
      <name val="Arial"/>
      <family val="2"/>
    </font>
    <font>
      <b/>
      <sz val="9"/>
      <color indexed="8"/>
      <name val="Arial"/>
      <family val="2"/>
    </font>
    <font>
      <b/>
      <sz val="10"/>
      <color indexed="48"/>
      <name val="Arial"/>
      <family val="2"/>
    </font>
    <font>
      <sz val="9"/>
      <color indexed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7"/>
        <bgColor indexed="64"/>
      </patternFill>
    </fill>
  </fills>
  <borders count="22">
    <border>
      <left/>
      <right/>
      <top/>
      <bottom/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double">
        <color indexed="8"/>
      </right>
      <top/>
      <bottom/>
      <diagonal/>
    </border>
    <border>
      <left/>
      <right/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/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64"/>
      </left>
      <right/>
      <top/>
      <bottom/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/>
      <bottom style="thin">
        <color indexed="64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64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8">
    <xf numFmtId="0" fontId="0" fillId="0" borderId="0" xfId="0"/>
    <xf numFmtId="0" fontId="1" fillId="0" borderId="0" xfId="0" applyFont="1" applyBorder="1"/>
    <xf numFmtId="0" fontId="1" fillId="0" borderId="0" xfId="0" applyFont="1" applyFill="1" applyBorder="1" applyProtection="1"/>
    <xf numFmtId="0" fontId="1" fillId="0" borderId="0" xfId="0" applyFont="1" applyFill="1" applyBorder="1"/>
    <xf numFmtId="0" fontId="3" fillId="0" borderId="1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0" fontId="3" fillId="0" borderId="3" xfId="0" applyFont="1" applyBorder="1" applyAlignment="1" applyProtection="1">
      <alignment horizontal="center"/>
    </xf>
    <xf numFmtId="0" fontId="4" fillId="0" borderId="0" xfId="0" applyFont="1" applyFill="1" applyBorder="1"/>
    <xf numFmtId="0" fontId="9" fillId="0" borderId="4" xfId="0" applyFont="1" applyBorder="1" applyProtection="1"/>
    <xf numFmtId="0" fontId="3" fillId="0" borderId="1" xfId="0" applyFont="1" applyBorder="1" applyProtection="1"/>
    <xf numFmtId="0" fontId="1" fillId="0" borderId="4" xfId="0" applyFont="1" applyBorder="1" applyProtection="1"/>
    <xf numFmtId="0" fontId="9" fillId="0" borderId="0" xfId="0" applyFont="1" applyBorder="1" applyProtection="1"/>
    <xf numFmtId="5" fontId="6" fillId="0" borderId="4" xfId="0" applyNumberFormat="1" applyFont="1" applyFill="1" applyBorder="1" applyProtection="1"/>
    <xf numFmtId="0" fontId="24" fillId="0" borderId="1" xfId="0" applyFont="1" applyBorder="1" applyProtection="1"/>
    <xf numFmtId="0" fontId="25" fillId="0" borderId="2" xfId="0" applyFont="1" applyBorder="1" applyProtection="1"/>
    <xf numFmtId="165" fontId="22" fillId="0" borderId="0" xfId="0" applyNumberFormat="1" applyFont="1" applyBorder="1"/>
    <xf numFmtId="0" fontId="22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horizontal="left"/>
    </xf>
    <xf numFmtId="0" fontId="4" fillId="0" borderId="0" xfId="0" applyFont="1" applyFill="1" applyBorder="1" applyProtection="1"/>
    <xf numFmtId="165" fontId="24" fillId="0" borderId="0" xfId="0" applyNumberFormat="1" applyFont="1" applyFill="1" applyBorder="1"/>
    <xf numFmtId="0" fontId="3" fillId="0" borderId="0" xfId="0" applyFont="1" applyFill="1" applyBorder="1"/>
    <xf numFmtId="166" fontId="22" fillId="0" borderId="5" xfId="0" applyNumberFormat="1" applyFont="1" applyBorder="1" applyProtection="1"/>
    <xf numFmtId="5" fontId="6" fillId="0" borderId="5" xfId="0" applyNumberFormat="1" applyFont="1" applyFill="1" applyBorder="1" applyProtection="1"/>
    <xf numFmtId="165" fontId="22" fillId="0" borderId="0" xfId="0" applyNumberFormat="1" applyFont="1" applyBorder="1" applyAlignment="1">
      <alignment vertical="top"/>
    </xf>
    <xf numFmtId="4" fontId="1" fillId="0" borderId="6" xfId="0" applyNumberFormat="1" applyFont="1" applyFill="1" applyBorder="1" applyProtection="1"/>
    <xf numFmtId="165" fontId="5" fillId="0" borderId="0" xfId="0" applyNumberFormat="1" applyFont="1" applyBorder="1" applyProtection="1"/>
    <xf numFmtId="165" fontId="22" fillId="0" borderId="4" xfId="0" applyNumberFormat="1" applyFont="1" applyBorder="1" applyProtection="1"/>
    <xf numFmtId="165" fontId="25" fillId="0" borderId="0" xfId="0" applyNumberFormat="1" applyFont="1" applyBorder="1" applyProtection="1"/>
    <xf numFmtId="0" fontId="3" fillId="0" borderId="4" xfId="0" applyNumberFormat="1" applyFont="1" applyFill="1" applyBorder="1" applyProtection="1"/>
    <xf numFmtId="0" fontId="1" fillId="0" borderId="0" xfId="0" applyNumberFormat="1" applyFont="1" applyFill="1" applyBorder="1" applyProtection="1"/>
    <xf numFmtId="0" fontId="1" fillId="0" borderId="5" xfId="0" applyNumberFormat="1" applyFont="1" applyFill="1" applyBorder="1" applyProtection="1"/>
    <xf numFmtId="164" fontId="6" fillId="2" borderId="6" xfId="0" applyNumberFormat="1" applyFont="1" applyFill="1" applyBorder="1" applyProtection="1">
      <protection locked="0"/>
    </xf>
    <xf numFmtId="0" fontId="7" fillId="2" borderId="7" xfId="0" applyFont="1" applyFill="1" applyBorder="1" applyAlignment="1" applyProtection="1">
      <alignment horizontal="left" vertical="top"/>
    </xf>
    <xf numFmtId="0" fontId="7" fillId="2" borderId="8" xfId="0" applyFont="1" applyFill="1" applyBorder="1" applyAlignment="1" applyProtection="1">
      <alignment horizontal="left" vertical="top"/>
    </xf>
    <xf numFmtId="0" fontId="3" fillId="0" borderId="0" xfId="0" applyFont="1" applyBorder="1" applyAlignment="1">
      <alignment wrapText="1"/>
    </xf>
    <xf numFmtId="0" fontId="0" fillId="0" borderId="0" xfId="0" applyBorder="1"/>
    <xf numFmtId="0" fontId="3" fillId="0" borderId="0" xfId="0" applyFont="1" applyBorder="1"/>
    <xf numFmtId="0" fontId="1" fillId="0" borderId="0" xfId="0" applyFont="1" applyBorder="1" applyAlignment="1">
      <alignment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wrapText="1"/>
    </xf>
    <xf numFmtId="0" fontId="4" fillId="0" borderId="0" xfId="0" applyNumberFormat="1" applyFont="1" applyFill="1" applyBorder="1" applyProtection="1"/>
    <xf numFmtId="0" fontId="26" fillId="0" borderId="0" xfId="0" applyNumberFormat="1" applyFont="1" applyFill="1" applyBorder="1" applyProtection="1"/>
    <xf numFmtId="0" fontId="1" fillId="0" borderId="9" xfId="0" applyFont="1" applyBorder="1" applyProtection="1"/>
    <xf numFmtId="37" fontId="4" fillId="0" borderId="10" xfId="0" applyNumberFormat="1" applyFont="1" applyBorder="1" applyAlignment="1" applyProtection="1">
      <alignment horizontal="center"/>
    </xf>
    <xf numFmtId="37" fontId="4" fillId="0" borderId="9" xfId="0" applyNumberFormat="1" applyFont="1" applyBorder="1" applyAlignment="1" applyProtection="1">
      <alignment horizontal="center"/>
    </xf>
    <xf numFmtId="0" fontId="4" fillId="0" borderId="10" xfId="0" applyFont="1" applyBorder="1" applyProtection="1"/>
    <xf numFmtId="4" fontId="10" fillId="0" borderId="0" xfId="0" applyNumberFormat="1" applyFont="1" applyFill="1" applyBorder="1" applyProtection="1"/>
    <xf numFmtId="167" fontId="10" fillId="0" borderId="0" xfId="0" applyNumberFormat="1" applyFont="1" applyFill="1" applyBorder="1" applyProtection="1"/>
    <xf numFmtId="167" fontId="27" fillId="0" borderId="0" xfId="0" applyNumberFormat="1" applyFont="1" applyFill="1" applyBorder="1" applyProtection="1"/>
    <xf numFmtId="0" fontId="1" fillId="0" borderId="0" xfId="0" applyFont="1" applyBorder="1" applyProtection="1"/>
    <xf numFmtId="0" fontId="1" fillId="0" borderId="0" xfId="0" applyFont="1" applyBorder="1" applyAlignment="1" applyProtection="1">
      <alignment horizontal="right"/>
    </xf>
    <xf numFmtId="0" fontId="1" fillId="0" borderId="6" xfId="0" applyFont="1" applyFill="1" applyBorder="1" applyAlignment="1" applyProtection="1">
      <alignment horizontal="right"/>
    </xf>
    <xf numFmtId="17" fontId="1" fillId="0" borderId="11" xfId="0" applyNumberFormat="1" applyFont="1" applyBorder="1" applyProtection="1"/>
    <xf numFmtId="0" fontId="2" fillId="2" borderId="0" xfId="0" applyFont="1" applyFill="1" applyProtection="1"/>
    <xf numFmtId="0" fontId="4" fillId="2" borderId="12" xfId="0" applyFont="1" applyFill="1" applyBorder="1" applyAlignment="1" applyProtection="1">
      <alignment horizontal="right"/>
    </xf>
    <xf numFmtId="0" fontId="2" fillId="0" borderId="0" xfId="0" applyFont="1" applyAlignment="1" applyProtection="1">
      <alignment vertical="top"/>
    </xf>
    <xf numFmtId="0" fontId="9" fillId="0" borderId="4" xfId="0" applyFont="1" applyBorder="1" applyAlignment="1" applyProtection="1"/>
    <xf numFmtId="0" fontId="9" fillId="0" borderId="6" xfId="0" applyFont="1" applyBorder="1" applyAlignment="1" applyProtection="1"/>
    <xf numFmtId="0" fontId="2" fillId="0" borderId="0" xfId="0" applyFont="1" applyProtection="1"/>
    <xf numFmtId="0" fontId="28" fillId="0" borderId="0" xfId="0" applyFont="1" applyBorder="1" applyProtection="1"/>
    <xf numFmtId="0" fontId="9" fillId="0" borderId="10" xfId="0" applyFont="1" applyBorder="1" applyAlignment="1" applyProtection="1"/>
    <xf numFmtId="0" fontId="9" fillId="0" borderId="13" xfId="0" applyFont="1" applyBorder="1" applyAlignment="1" applyProtection="1"/>
    <xf numFmtId="0" fontId="1" fillId="0" borderId="0" xfId="0" applyFont="1" applyAlignment="1" applyProtection="1">
      <alignment horizontal="right"/>
    </xf>
    <xf numFmtId="0" fontId="4" fillId="0" borderId="1" xfId="0" applyFont="1" applyBorder="1" applyProtection="1"/>
    <xf numFmtId="0" fontId="1" fillId="0" borderId="2" xfId="0" applyFont="1" applyBorder="1" applyProtection="1"/>
    <xf numFmtId="0" fontId="29" fillId="0" borderId="9" xfId="0" applyFont="1" applyBorder="1" applyProtection="1"/>
    <xf numFmtId="0" fontId="30" fillId="0" borderId="0" xfId="0" applyFont="1" applyProtection="1"/>
    <xf numFmtId="0" fontId="29" fillId="0" borderId="6" xfId="0" applyFont="1" applyBorder="1" applyProtection="1"/>
    <xf numFmtId="0" fontId="29" fillId="0" borderId="13" xfId="0" applyFont="1" applyBorder="1" applyProtection="1"/>
    <xf numFmtId="165" fontId="29" fillId="0" borderId="0" xfId="0" applyNumberFormat="1" applyFont="1" applyBorder="1" applyProtection="1"/>
    <xf numFmtId="165" fontId="29" fillId="0" borderId="12" xfId="0" applyNumberFormat="1" applyFont="1" applyBorder="1" applyProtection="1"/>
    <xf numFmtId="165" fontId="30" fillId="0" borderId="0" xfId="0" applyNumberFormat="1" applyFont="1" applyProtection="1"/>
    <xf numFmtId="0" fontId="30" fillId="0" borderId="9" xfId="0" applyFont="1" applyBorder="1" applyProtection="1"/>
    <xf numFmtId="0" fontId="30" fillId="0" borderId="0" xfId="0" applyFont="1" applyBorder="1" applyProtection="1"/>
    <xf numFmtId="0" fontId="30" fillId="0" borderId="2" xfId="0" applyFont="1" applyBorder="1" applyProtection="1"/>
    <xf numFmtId="0" fontId="29" fillId="0" borderId="12" xfId="0" applyFont="1" applyBorder="1" applyProtection="1"/>
    <xf numFmtId="0" fontId="30" fillId="0" borderId="11" xfId="0" applyFont="1" applyBorder="1" applyProtection="1"/>
    <xf numFmtId="0" fontId="29" fillId="0" borderId="8" xfId="0" applyFont="1" applyBorder="1" applyProtection="1"/>
    <xf numFmtId="0" fontId="30" fillId="0" borderId="7" xfId="0" applyFont="1" applyBorder="1" applyProtection="1"/>
    <xf numFmtId="0" fontId="29" fillId="0" borderId="7" xfId="0" applyFont="1" applyBorder="1" applyProtection="1"/>
    <xf numFmtId="165" fontId="4" fillId="0" borderId="10" xfId="0" applyNumberFormat="1" applyFont="1" applyBorder="1" applyProtection="1"/>
    <xf numFmtId="165" fontId="24" fillId="0" borderId="4" xfId="0" applyNumberFormat="1" applyFont="1" applyBorder="1" applyProtection="1"/>
    <xf numFmtId="0" fontId="2" fillId="0" borderId="0" xfId="0" applyFont="1" applyBorder="1" applyProtection="1"/>
    <xf numFmtId="0" fontId="31" fillId="0" borderId="0" xfId="0" applyFont="1" applyBorder="1" applyProtection="1"/>
    <xf numFmtId="0" fontId="22" fillId="0" borderId="0" xfId="0" applyFont="1" applyBorder="1" applyProtection="1"/>
    <xf numFmtId="0" fontId="31" fillId="0" borderId="0" xfId="0" applyFont="1" applyProtection="1"/>
    <xf numFmtId="0" fontId="23" fillId="0" borderId="2" xfId="0" applyFont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31" fillId="0" borderId="0" xfId="0" applyFont="1" applyFill="1" applyBorder="1" applyProtection="1"/>
    <xf numFmtId="0" fontId="22" fillId="0" borderId="0" xfId="0" applyFont="1" applyFill="1" applyBorder="1" applyProtection="1"/>
    <xf numFmtId="0" fontId="31" fillId="0" borderId="0" xfId="0" applyFont="1" applyFill="1" applyProtection="1"/>
    <xf numFmtId="0" fontId="32" fillId="0" borderId="0" xfId="0" applyFont="1" applyFill="1" applyBorder="1" applyProtection="1"/>
    <xf numFmtId="0" fontId="33" fillId="0" borderId="0" xfId="0" applyFont="1" applyFill="1" applyBorder="1" applyProtection="1"/>
    <xf numFmtId="0" fontId="32" fillId="0" borderId="0" xfId="0" applyFont="1" applyFill="1" applyProtection="1"/>
    <xf numFmtId="165" fontId="2" fillId="0" borderId="0" xfId="0" applyNumberFormat="1" applyFont="1" applyBorder="1" applyProtection="1"/>
    <xf numFmtId="165" fontId="2" fillId="0" borderId="0" xfId="0" applyNumberFormat="1" applyFont="1" applyProtection="1"/>
    <xf numFmtId="165" fontId="31" fillId="0" borderId="0" xfId="0" applyNumberFormat="1" applyFont="1" applyBorder="1" applyProtection="1"/>
    <xf numFmtId="165" fontId="31" fillId="0" borderId="0" xfId="0" applyNumberFormat="1" applyFont="1" applyProtection="1"/>
    <xf numFmtId="165" fontId="2" fillId="0" borderId="0" xfId="0" applyNumberFormat="1" applyFont="1" applyFill="1" applyBorder="1" applyProtection="1"/>
    <xf numFmtId="165" fontId="2" fillId="0" borderId="0" xfId="0" applyNumberFormat="1" applyFont="1" applyFill="1" applyProtection="1"/>
    <xf numFmtId="0" fontId="1" fillId="0" borderId="11" xfId="0" applyFont="1" applyBorder="1" applyProtection="1"/>
    <xf numFmtId="0" fontId="1" fillId="0" borderId="9" xfId="0" applyFont="1" applyBorder="1" applyProtection="1"/>
    <xf numFmtId="0" fontId="4" fillId="2" borderId="4" xfId="0" applyFont="1" applyFill="1" applyBorder="1" applyProtection="1"/>
    <xf numFmtId="4" fontId="2" fillId="0" borderId="0" xfId="0" applyNumberFormat="1" applyFont="1" applyFill="1" applyProtection="1"/>
    <xf numFmtId="4" fontId="4" fillId="0" borderId="0" xfId="0" applyNumberFormat="1" applyFont="1" applyFill="1" applyBorder="1" applyProtection="1"/>
    <xf numFmtId="0" fontId="10" fillId="0" borderId="0" xfId="0" applyNumberFormat="1" applyFont="1" applyBorder="1" applyProtection="1"/>
    <xf numFmtId="167" fontId="10" fillId="0" borderId="0" xfId="2" applyNumberFormat="1" applyFont="1" applyFill="1" applyBorder="1" applyProtection="1"/>
    <xf numFmtId="4" fontId="10" fillId="0" borderId="0" xfId="0" applyNumberFormat="1" applyFont="1" applyFill="1" applyProtection="1"/>
    <xf numFmtId="0" fontId="10" fillId="0" borderId="0" xfId="0" applyNumberFormat="1" applyFont="1" applyFill="1" applyBorder="1" applyProtection="1"/>
    <xf numFmtId="0" fontId="2" fillId="0" borderId="0" xfId="0" applyNumberFormat="1" applyFont="1" applyFill="1" applyProtection="1"/>
    <xf numFmtId="0" fontId="15" fillId="0" borderId="0" xfId="0" applyNumberFormat="1" applyFont="1" applyBorder="1" applyProtection="1"/>
    <xf numFmtId="0" fontId="8" fillId="0" borderId="0" xfId="0" applyNumberFormat="1" applyFont="1" applyBorder="1" applyProtection="1"/>
    <xf numFmtId="0" fontId="8" fillId="0" borderId="0" xfId="0" applyNumberFormat="1" applyFont="1" applyProtection="1"/>
    <xf numFmtId="0" fontId="2" fillId="0" borderId="0" xfId="0" applyNumberFormat="1" applyFont="1" applyProtection="1"/>
    <xf numFmtId="0" fontId="1" fillId="0" borderId="10" xfId="0" applyFont="1" applyBorder="1" applyProtection="1"/>
    <xf numFmtId="165" fontId="1" fillId="0" borderId="4" xfId="0" applyNumberFormat="1" applyFont="1" applyBorder="1" applyProtection="1"/>
    <xf numFmtId="165" fontId="1" fillId="0" borderId="10" xfId="0" applyNumberFormat="1" applyFont="1" applyBorder="1" applyProtection="1"/>
    <xf numFmtId="165" fontId="1" fillId="0" borderId="14" xfId="0" applyNumberFormat="1" applyFont="1" applyBorder="1" applyProtection="1"/>
    <xf numFmtId="165" fontId="4" fillId="0" borderId="15" xfId="0" applyNumberFormat="1" applyFont="1" applyBorder="1" applyProtection="1"/>
    <xf numFmtId="165" fontId="5" fillId="0" borderId="4" xfId="0" applyNumberFormat="1" applyFont="1" applyBorder="1" applyProtection="1"/>
    <xf numFmtId="4" fontId="4" fillId="0" borderId="4" xfId="0" applyNumberFormat="1" applyFont="1" applyFill="1" applyBorder="1" applyProtection="1"/>
    <xf numFmtId="0" fontId="34" fillId="0" borderId="16" xfId="0" applyNumberFormat="1" applyFont="1" applyFill="1" applyBorder="1" applyAlignment="1" applyProtection="1">
      <alignment horizontal="left"/>
      <protection locked="0"/>
    </xf>
    <xf numFmtId="0" fontId="29" fillId="0" borderId="0" xfId="0" applyFont="1" applyBorder="1" applyProtection="1"/>
    <xf numFmtId="4" fontId="4" fillId="3" borderId="10" xfId="0" applyNumberFormat="1" applyFont="1" applyFill="1" applyBorder="1" applyProtection="1"/>
    <xf numFmtId="4" fontId="4" fillId="3" borderId="9" xfId="0" applyNumberFormat="1" applyFont="1" applyFill="1" applyBorder="1" applyProtection="1"/>
    <xf numFmtId="4" fontId="1" fillId="3" borderId="13" xfId="0" applyNumberFormat="1" applyFont="1" applyFill="1" applyBorder="1" applyProtection="1"/>
    <xf numFmtId="0" fontId="29" fillId="0" borderId="5" xfId="0" applyNumberFormat="1" applyFont="1" applyFill="1" applyBorder="1" applyProtection="1">
      <protection locked="0"/>
    </xf>
    <xf numFmtId="0" fontId="35" fillId="2" borderId="0" xfId="0" applyFont="1" applyFill="1"/>
    <xf numFmtId="0" fontId="35" fillId="0" borderId="0" xfId="0" applyFont="1"/>
    <xf numFmtId="0" fontId="1" fillId="0" borderId="0" xfId="0" applyFont="1" applyFill="1" applyBorder="1" applyAlignment="1" applyProtection="1">
      <alignment horizontal="right"/>
    </xf>
    <xf numFmtId="2" fontId="0" fillId="0" borderId="0" xfId="0" applyNumberFormat="1"/>
    <xf numFmtId="49" fontId="34" fillId="0" borderId="16" xfId="0" applyNumberFormat="1" applyFont="1" applyFill="1" applyBorder="1" applyAlignment="1" applyProtection="1">
      <alignment horizontal="left" wrapText="1"/>
      <protection locked="0"/>
    </xf>
    <xf numFmtId="0" fontId="22" fillId="0" borderId="4" xfId="0" applyFont="1" applyFill="1" applyBorder="1" applyAlignment="1" applyProtection="1">
      <alignment horizontal="left"/>
    </xf>
    <xf numFmtId="0" fontId="1" fillId="0" borderId="4" xfId="0" applyFont="1" applyFill="1" applyBorder="1" applyProtection="1"/>
    <xf numFmtId="0" fontId="4" fillId="0" borderId="10" xfId="0" applyFont="1" applyFill="1" applyBorder="1" applyProtection="1"/>
    <xf numFmtId="0" fontId="2" fillId="0" borderId="9" xfId="0" applyFont="1" applyFill="1" applyBorder="1" applyProtection="1"/>
    <xf numFmtId="0" fontId="1" fillId="0" borderId="9" xfId="0" applyFont="1" applyFill="1" applyBorder="1" applyProtection="1"/>
    <xf numFmtId="0" fontId="4" fillId="0" borderId="10" xfId="0" applyFont="1" applyFill="1" applyBorder="1" applyAlignment="1" applyProtection="1">
      <alignment horizontal="left"/>
    </xf>
    <xf numFmtId="0" fontId="3" fillId="0" borderId="1" xfId="0" applyFont="1" applyFill="1" applyBorder="1" applyProtection="1"/>
    <xf numFmtId="0" fontId="1" fillId="0" borderId="2" xfId="0" applyFont="1" applyFill="1" applyBorder="1" applyProtection="1"/>
    <xf numFmtId="0" fontId="5" fillId="0" borderId="2" xfId="0" applyFont="1" applyFill="1" applyBorder="1" applyProtection="1"/>
    <xf numFmtId="4" fontId="4" fillId="3" borderId="4" xfId="0" applyNumberFormat="1" applyFont="1" applyFill="1" applyBorder="1" applyProtection="1"/>
    <xf numFmtId="4" fontId="4" fillId="3" borderId="0" xfId="0" applyNumberFormat="1" applyFont="1" applyFill="1" applyBorder="1" applyProtection="1"/>
    <xf numFmtId="4" fontId="1" fillId="3" borderId="6" xfId="0" applyNumberFormat="1" applyFont="1" applyFill="1" applyBorder="1" applyProtection="1"/>
    <xf numFmtId="0" fontId="4" fillId="0" borderId="4" xfId="0" applyFont="1" applyFill="1" applyBorder="1" applyProtection="1"/>
    <xf numFmtId="0" fontId="5" fillId="0" borderId="0" xfId="0" applyFont="1" applyFill="1" applyBorder="1" applyProtection="1"/>
    <xf numFmtId="0" fontId="36" fillId="0" borderId="0" xfId="0" applyNumberFormat="1" applyFont="1" applyFill="1" applyAlignment="1" applyProtection="1">
      <alignment horizontal="right"/>
    </xf>
    <xf numFmtId="0" fontId="10" fillId="0" borderId="0" xfId="0" applyFont="1" applyFill="1" applyBorder="1" applyProtection="1"/>
    <xf numFmtId="165" fontId="23" fillId="0" borderId="0" xfId="0" applyNumberFormat="1" applyFont="1" applyBorder="1"/>
    <xf numFmtId="49" fontId="34" fillId="0" borderId="2" xfId="0" applyNumberFormat="1" applyFont="1" applyFill="1" applyBorder="1" applyAlignment="1" applyProtection="1">
      <alignment horizontal="left" wrapText="1"/>
      <protection locked="0"/>
    </xf>
    <xf numFmtId="49" fontId="34" fillId="0" borderId="0" xfId="0" applyNumberFormat="1" applyFont="1" applyFill="1" applyBorder="1" applyAlignment="1" applyProtection="1">
      <alignment horizontal="left"/>
      <protection locked="0"/>
    </xf>
    <xf numFmtId="169" fontId="34" fillId="0" borderId="0" xfId="0" applyNumberFormat="1" applyFont="1" applyBorder="1" applyAlignment="1" applyProtection="1">
      <alignment horizontal="left"/>
      <protection locked="0"/>
    </xf>
    <xf numFmtId="0" fontId="1" fillId="0" borderId="0" xfId="0" applyNumberFormat="1" applyFont="1" applyBorder="1" applyAlignment="1">
      <alignment horizontal="left"/>
    </xf>
    <xf numFmtId="2" fontId="1" fillId="0" borderId="6" xfId="0" applyNumberFormat="1" applyFont="1" applyFill="1" applyBorder="1" applyAlignment="1" applyProtection="1">
      <alignment horizontal="right"/>
    </xf>
    <xf numFmtId="0" fontId="3" fillId="0" borderId="17" xfId="0" applyFont="1" applyBorder="1" applyAlignment="1" applyProtection="1">
      <alignment horizontal="center"/>
    </xf>
    <xf numFmtId="0" fontId="4" fillId="0" borderId="0" xfId="0" applyNumberFormat="1" applyFont="1" applyBorder="1" applyAlignment="1">
      <alignment horizontal="left" wrapText="1"/>
    </xf>
    <xf numFmtId="168" fontId="1" fillId="0" borderId="3" xfId="0" applyNumberFormat="1" applyFont="1" applyBorder="1" applyProtection="1">
      <protection locked="0"/>
    </xf>
    <xf numFmtId="168" fontId="1" fillId="0" borderId="1" xfId="0" applyNumberFormat="1" applyFont="1" applyBorder="1" applyProtection="1">
      <protection locked="0"/>
    </xf>
    <xf numFmtId="168" fontId="5" fillId="0" borderId="3" xfId="0" applyNumberFormat="1" applyFont="1" applyBorder="1" applyProtection="1"/>
    <xf numFmtId="168" fontId="29" fillId="0" borderId="18" xfId="0" applyNumberFormat="1" applyFont="1" applyBorder="1" applyProtection="1">
      <protection locked="0"/>
    </xf>
    <xf numFmtId="168" fontId="1" fillId="0" borderId="18" xfId="0" applyNumberFormat="1" applyFont="1" applyBorder="1" applyProtection="1"/>
    <xf numFmtId="168" fontId="29" fillId="0" borderId="5" xfId="0" applyNumberFormat="1" applyFont="1" applyBorder="1" applyProtection="1">
      <protection locked="0"/>
    </xf>
    <xf numFmtId="168" fontId="1" fillId="0" borderId="19" xfId="0" applyNumberFormat="1" applyFont="1" applyBorder="1" applyProtection="1"/>
    <xf numFmtId="168" fontId="1" fillId="0" borderId="5" xfId="0" applyNumberFormat="1" applyFont="1" applyBorder="1" applyProtection="1"/>
    <xf numFmtId="168" fontId="29" fillId="0" borderId="6" xfId="0" applyNumberFormat="1" applyFont="1" applyBorder="1" applyProtection="1">
      <protection locked="0"/>
    </xf>
    <xf numFmtId="168" fontId="1" fillId="0" borderId="17" xfId="0" applyNumberFormat="1" applyFont="1" applyBorder="1" applyProtection="1"/>
    <xf numFmtId="7" fontId="29" fillId="0" borderId="5" xfId="0" applyNumberFormat="1" applyFont="1" applyFill="1" applyBorder="1" applyProtection="1">
      <protection locked="0"/>
    </xf>
    <xf numFmtId="7" fontId="22" fillId="0" borderId="5" xfId="0" applyNumberFormat="1" applyFont="1" applyBorder="1" applyProtection="1"/>
    <xf numFmtId="7" fontId="29" fillId="0" borderId="17" xfId="0" applyNumberFormat="1" applyFont="1" applyFill="1" applyBorder="1" applyProtection="1">
      <protection locked="0"/>
    </xf>
    <xf numFmtId="7" fontId="22" fillId="0" borderId="17" xfId="0" applyNumberFormat="1" applyFont="1" applyBorder="1" applyProtection="1"/>
    <xf numFmtId="168" fontId="22" fillId="0" borderId="5" xfId="0" applyNumberFormat="1" applyFont="1" applyBorder="1" applyProtection="1"/>
    <xf numFmtId="7" fontId="22" fillId="4" borderId="17" xfId="0" applyNumberFormat="1" applyFont="1" applyFill="1" applyBorder="1" applyProtection="1"/>
    <xf numFmtId="168" fontId="29" fillId="0" borderId="20" xfId="0" applyNumberFormat="1" applyFont="1" applyBorder="1" applyProtection="1">
      <protection locked="0"/>
    </xf>
    <xf numFmtId="168" fontId="22" fillId="4" borderId="17" xfId="0" applyNumberFormat="1" applyFont="1" applyFill="1" applyBorder="1" applyProtection="1"/>
    <xf numFmtId="7" fontId="22" fillId="0" borderId="17" xfId="0" applyNumberFormat="1" applyFont="1" applyFill="1" applyBorder="1" applyProtection="1"/>
    <xf numFmtId="7" fontId="22" fillId="4" borderId="20" xfId="0" applyNumberFormat="1" applyFont="1" applyFill="1" applyBorder="1" applyProtection="1"/>
    <xf numFmtId="7" fontId="6" fillId="0" borderId="5" xfId="0" applyNumberFormat="1" applyFont="1" applyFill="1" applyBorder="1" applyProtection="1"/>
    <xf numFmtId="7" fontId="6" fillId="0" borderId="4" xfId="0" applyNumberFormat="1" applyFont="1" applyFill="1" applyBorder="1" applyProtection="1"/>
    <xf numFmtId="7" fontId="1" fillId="0" borderId="5" xfId="0" applyNumberFormat="1" applyFont="1" applyFill="1" applyBorder="1" applyProtection="1"/>
    <xf numFmtId="7" fontId="22" fillId="0" borderId="5" xfId="0" applyNumberFormat="1" applyFont="1" applyFill="1" applyBorder="1" applyProtection="1"/>
    <xf numFmtId="7" fontId="22" fillId="4" borderId="5" xfId="0" applyNumberFormat="1" applyFont="1" applyFill="1" applyBorder="1" applyProtection="1"/>
    <xf numFmtId="7" fontId="22" fillId="0" borderId="3" xfId="0" applyNumberFormat="1" applyFont="1" applyBorder="1" applyProtection="1"/>
    <xf numFmtId="7" fontId="22" fillId="0" borderId="1" xfId="0" applyNumberFormat="1" applyFont="1" applyBorder="1" applyProtection="1"/>
    <xf numFmtId="7" fontId="22" fillId="0" borderId="4" xfId="0" applyNumberFormat="1" applyFont="1" applyFill="1" applyBorder="1" applyProtection="1"/>
    <xf numFmtId="7" fontId="22" fillId="0" borderId="10" xfId="0" applyNumberFormat="1" applyFont="1" applyFill="1" applyBorder="1" applyProtection="1"/>
    <xf numFmtId="168" fontId="29" fillId="0" borderId="5" xfId="0" applyNumberFormat="1" applyFont="1" applyFill="1" applyBorder="1" applyProtection="1">
      <protection locked="0"/>
    </xf>
    <xf numFmtId="168" fontId="22" fillId="0" borderId="5" xfId="0" applyNumberFormat="1" applyFont="1" applyFill="1" applyBorder="1" applyProtection="1"/>
    <xf numFmtId="168" fontId="22" fillId="0" borderId="4" xfId="0" applyNumberFormat="1" applyFont="1" applyFill="1" applyBorder="1" applyProtection="1"/>
    <xf numFmtId="7" fontId="1" fillId="0" borderId="17" xfId="0" applyNumberFormat="1" applyFont="1" applyFill="1" applyBorder="1" applyProtection="1"/>
    <xf numFmtId="7" fontId="1" fillId="0" borderId="3" xfId="0" applyNumberFormat="1" applyFont="1" applyFill="1" applyBorder="1" applyProtection="1"/>
    <xf numFmtId="7" fontId="1" fillId="0" borderId="1" xfId="0" applyNumberFormat="1" applyFont="1" applyFill="1" applyBorder="1" applyProtection="1"/>
    <xf numFmtId="7" fontId="6" fillId="0" borderId="5" xfId="0" applyNumberFormat="1" applyFont="1" applyBorder="1" applyProtection="1">
      <protection locked="0"/>
    </xf>
    <xf numFmtId="7" fontId="1" fillId="0" borderId="5" xfId="0" applyNumberFormat="1" applyFont="1" applyBorder="1" applyProtection="1"/>
    <xf numFmtId="7" fontId="22" fillId="0" borderId="4" xfId="0" applyNumberFormat="1" applyFont="1" applyBorder="1" applyProtection="1"/>
    <xf numFmtId="7" fontId="6" fillId="0" borderId="5" xfId="0" applyNumberFormat="1" applyFont="1" applyBorder="1" applyProtection="1"/>
    <xf numFmtId="7" fontId="6" fillId="0" borderId="4" xfId="0" applyNumberFormat="1" applyFont="1" applyBorder="1" applyProtection="1"/>
    <xf numFmtId="7" fontId="6" fillId="0" borderId="17" xfId="0" applyNumberFormat="1" applyFont="1" applyBorder="1" applyProtection="1">
      <protection locked="0"/>
    </xf>
    <xf numFmtId="7" fontId="4" fillId="3" borderId="5" xfId="2" applyNumberFormat="1" applyFont="1" applyFill="1" applyBorder="1" applyProtection="1"/>
    <xf numFmtId="7" fontId="37" fillId="0" borderId="6" xfId="0" applyNumberFormat="1" applyFont="1" applyFill="1" applyBorder="1" applyProtection="1">
      <protection locked="0"/>
    </xf>
    <xf numFmtId="7" fontId="4" fillId="0" borderId="5" xfId="2" applyNumberFormat="1" applyFont="1" applyFill="1" applyBorder="1" applyProtection="1"/>
    <xf numFmtId="7" fontId="4" fillId="3" borderId="17" xfId="0" applyNumberFormat="1" applyFont="1" applyFill="1" applyBorder="1" applyProtection="1"/>
    <xf numFmtId="7" fontId="4" fillId="3" borderId="18" xfId="2" applyNumberFormat="1" applyFont="1" applyFill="1" applyBorder="1" applyProtection="1"/>
    <xf numFmtId="0" fontId="1" fillId="2" borderId="0" xfId="0" applyFont="1" applyFill="1" applyBorder="1" applyProtection="1"/>
    <xf numFmtId="0" fontId="1" fillId="2" borderId="6" xfId="0" applyFont="1" applyFill="1" applyBorder="1" applyProtection="1"/>
    <xf numFmtId="0" fontId="6" fillId="2" borderId="5" xfId="0" applyNumberFormat="1" applyFont="1" applyFill="1" applyBorder="1" applyProtection="1"/>
    <xf numFmtId="0" fontId="4" fillId="3" borderId="1" xfId="0" applyFont="1" applyFill="1" applyBorder="1" applyProtection="1"/>
    <xf numFmtId="0" fontId="23" fillId="3" borderId="21" xfId="0" applyFont="1" applyFill="1" applyBorder="1" applyAlignment="1" applyProtection="1">
      <alignment horizontal="center"/>
    </xf>
    <xf numFmtId="0" fontId="5" fillId="3" borderId="12" xfId="0" applyFont="1" applyFill="1" applyBorder="1" applyProtection="1"/>
    <xf numFmtId="8" fontId="22" fillId="3" borderId="12" xfId="0" applyNumberFormat="1" applyFont="1" applyFill="1" applyBorder="1" applyProtection="1"/>
    <xf numFmtId="7" fontId="4" fillId="3" borderId="6" xfId="0" applyNumberFormat="1" applyFont="1" applyFill="1" applyBorder="1" applyProtection="1"/>
    <xf numFmtId="7" fontId="1" fillId="3" borderId="3" xfId="2" applyNumberFormat="1" applyFont="1" applyFill="1" applyBorder="1" applyProtection="1"/>
    <xf numFmtId="0" fontId="2" fillId="0" borderId="0" xfId="0" applyFont="1" applyProtection="1">
      <protection locked="0"/>
    </xf>
    <xf numFmtId="0" fontId="7" fillId="2" borderId="15" xfId="0" applyFont="1" applyFill="1" applyBorder="1" applyAlignment="1" applyProtection="1">
      <alignment horizontal="left" vertical="top"/>
    </xf>
    <xf numFmtId="49" fontId="38" fillId="0" borderId="0" xfId="0" applyNumberFormat="1" applyFont="1" applyFill="1" applyBorder="1" applyAlignment="1" applyProtection="1">
      <protection locked="0"/>
    </xf>
    <xf numFmtId="14" fontId="38" fillId="0" borderId="0" xfId="0" applyNumberFormat="1" applyFont="1" applyFill="1" applyBorder="1" applyAlignment="1" applyProtection="1">
      <alignment horizontal="left"/>
      <protection locked="0"/>
    </xf>
  </cellXfs>
  <cellStyles count="3">
    <cellStyle name="Comma 2" xfId="1"/>
    <cellStyle name="Currency" xfId="2" builtinId="4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1704975</xdr:colOff>
      <xdr:row>0</xdr:row>
      <xdr:rowOff>409575</xdr:rowOff>
    </xdr:to>
    <xdr:pic>
      <xdr:nvPicPr>
        <xdr:cNvPr id="1025" name="Picture 1" descr="F:\TEMPLATES\Logos2011\GoA - Energy 2Color C.pn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6200" y="38100"/>
          <a:ext cx="1628775" cy="3714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>
    <pageSetUpPr fitToPage="1"/>
  </sheetPr>
  <dimension ref="A1:P135"/>
  <sheetViews>
    <sheetView tabSelected="1" zoomScale="70" zoomScaleNormal="70" workbookViewId="0"/>
  </sheetViews>
  <sheetFormatPr defaultColWidth="9.6640625" defaultRowHeight="15"/>
  <cols>
    <col min="1" max="1" width="30.44140625" style="60" customWidth="1"/>
    <col min="2" max="2" width="16.33203125" style="60" customWidth="1"/>
    <col min="3" max="3" width="1.77734375" style="60" customWidth="1"/>
    <col min="4" max="4" width="14.44140625" style="60" customWidth="1"/>
    <col min="5" max="15" width="14.33203125" style="60" customWidth="1"/>
    <col min="16" max="16" width="15.33203125" style="60" customWidth="1"/>
    <col min="17" max="16384" width="9.6640625" style="60"/>
  </cols>
  <sheetData>
    <row r="1" spans="1:16" s="57" customFormat="1" ht="34.5" customHeight="1" thickTop="1" thickBot="1">
      <c r="A1" s="215"/>
      <c r="B1" s="33" t="s">
        <v>99</v>
      </c>
      <c r="C1" s="33"/>
      <c r="D1" s="33"/>
      <c r="E1" s="33"/>
      <c r="F1" s="33"/>
      <c r="G1" s="33"/>
      <c r="H1" s="33"/>
      <c r="I1" s="33" t="s">
        <v>109</v>
      </c>
      <c r="J1" s="33"/>
      <c r="K1" s="33"/>
      <c r="L1" s="33"/>
      <c r="M1" s="33"/>
      <c r="N1" s="33"/>
      <c r="O1" s="33"/>
      <c r="P1" s="34" t="s">
        <v>98</v>
      </c>
    </row>
    <row r="2" spans="1:16" ht="19.5" thickTop="1">
      <c r="A2" s="58" t="s">
        <v>95</v>
      </c>
      <c r="B2" s="152" t="s">
        <v>193</v>
      </c>
      <c r="C2" s="59"/>
      <c r="D2" s="8" t="s">
        <v>118</v>
      </c>
      <c r="E2" s="154">
        <v>41306</v>
      </c>
      <c r="G2" s="51"/>
      <c r="H2" s="51"/>
      <c r="J2" s="51"/>
      <c r="K2" s="51"/>
      <c r="L2" s="51"/>
      <c r="M2" s="51"/>
      <c r="N2" s="51"/>
      <c r="O2" s="55"/>
      <c r="P2" s="56" t="s">
        <v>110</v>
      </c>
    </row>
    <row r="3" spans="1:16" ht="15.75">
      <c r="A3" s="58" t="s">
        <v>96</v>
      </c>
      <c r="B3" s="153" t="s">
        <v>194</v>
      </c>
      <c r="C3" s="59"/>
      <c r="D3" s="8"/>
      <c r="E3" s="125"/>
      <c r="F3" s="61"/>
      <c r="G3" s="51"/>
      <c r="H3" s="51"/>
      <c r="I3" s="51"/>
      <c r="J3" s="51"/>
      <c r="K3" s="51"/>
      <c r="L3" s="51"/>
      <c r="M3" s="51"/>
      <c r="N3" s="51"/>
      <c r="O3" s="52" t="s">
        <v>111</v>
      </c>
      <c r="P3" s="53" t="str">
        <f ca="1">ADMIN!B2</f>
        <v>OS_MRC_2009</v>
      </c>
    </row>
    <row r="4" spans="1:16" ht="16.5" thickBot="1">
      <c r="A4" s="62" t="s">
        <v>120</v>
      </c>
      <c r="B4" s="134" t="s">
        <v>195</v>
      </c>
      <c r="C4" s="63"/>
      <c r="D4" s="11" t="s">
        <v>108</v>
      </c>
      <c r="E4" s="124" t="s">
        <v>192</v>
      </c>
      <c r="F4" s="51"/>
      <c r="G4" s="51"/>
      <c r="H4" s="51"/>
      <c r="I4" s="51"/>
      <c r="J4" s="51"/>
      <c r="K4" s="51"/>
      <c r="L4" s="51"/>
      <c r="M4" s="64"/>
      <c r="N4" s="54"/>
      <c r="O4" s="64" t="s">
        <v>171</v>
      </c>
      <c r="P4" s="156">
        <f ca="1">ADMIN!B3</f>
        <v>1</v>
      </c>
    </row>
    <row r="5" spans="1:16" ht="15.75" thickTop="1">
      <c r="A5" s="65" t="s">
        <v>105</v>
      </c>
      <c r="B5" s="66"/>
      <c r="C5" s="66"/>
      <c r="D5" s="4" t="s">
        <v>0</v>
      </c>
      <c r="E5" s="5" t="s">
        <v>1</v>
      </c>
      <c r="F5" s="5" t="s">
        <v>2</v>
      </c>
      <c r="G5" s="5" t="s">
        <v>3</v>
      </c>
      <c r="H5" s="5" t="s">
        <v>4</v>
      </c>
      <c r="I5" s="5" t="s">
        <v>5</v>
      </c>
      <c r="J5" s="5" t="s">
        <v>6</v>
      </c>
      <c r="K5" s="5" t="s">
        <v>7</v>
      </c>
      <c r="L5" s="5" t="s">
        <v>8</v>
      </c>
      <c r="M5" s="5" t="s">
        <v>9</v>
      </c>
      <c r="N5" s="5" t="s">
        <v>10</v>
      </c>
      <c r="O5" s="5" t="s">
        <v>11</v>
      </c>
      <c r="P5" s="6" t="s">
        <v>123</v>
      </c>
    </row>
    <row r="6" spans="1:16" ht="15.75" thickBot="1">
      <c r="A6" s="47"/>
      <c r="B6" s="44"/>
      <c r="C6" s="44"/>
      <c r="D6" s="45" t="s">
        <v>191</v>
      </c>
      <c r="E6" s="46" t="str">
        <f>IF(MONTH($E$2)&lt;2,"(Est)","(Act)")</f>
        <v>(Act)</v>
      </c>
      <c r="F6" s="46" t="str">
        <f>IF(MONTH($E$2)&lt;3,"(Est)","(Act)")</f>
        <v>(Est)</v>
      </c>
      <c r="G6" s="46" t="str">
        <f>IF(MONTH($E$2)&lt;4,"(Est)","(Act)")</f>
        <v>(Est)</v>
      </c>
      <c r="H6" s="46" t="str">
        <f>IF(MONTH($E$2)&lt;5,"(Est)","(Act)")</f>
        <v>(Est)</v>
      </c>
      <c r="I6" s="46" t="str">
        <f>IF(MONTH($E$2)&lt;6,"(Est)","(Act)")</f>
        <v>(Est)</v>
      </c>
      <c r="J6" s="46" t="str">
        <f>IF(MONTH($E$2)&lt;7,"(Est)","(Act)")</f>
        <v>(Est)</v>
      </c>
      <c r="K6" s="46" t="str">
        <f>IF(MONTH($E$2)&lt;8,"(Est)","(Act)")</f>
        <v>(Est)</v>
      </c>
      <c r="L6" s="46" t="str">
        <f>IF(MONTH($E$2)&lt;9,"(Est)","(Act)")</f>
        <v>(Est)</v>
      </c>
      <c r="M6" s="46" t="str">
        <f>IF(MONTH($E$2)&lt;10,"(Est)","(Act)")</f>
        <v>(Est)</v>
      </c>
      <c r="N6" s="46" t="str">
        <f>IF(MONTH($E$2)&lt;11,"(Est)","(Act)")</f>
        <v>(Est)</v>
      </c>
      <c r="O6" s="46" t="str">
        <f>IF(MONTH($E$2)&lt;12,"(Est)","(Act)")</f>
        <v>(Est)</v>
      </c>
      <c r="P6" s="157"/>
    </row>
    <row r="7" spans="1:16" ht="15.75" thickTop="1">
      <c r="A7" s="9" t="s">
        <v>13</v>
      </c>
      <c r="B7" s="66"/>
      <c r="C7" s="66"/>
      <c r="D7" s="159"/>
      <c r="E7" s="159"/>
      <c r="F7" s="159"/>
      <c r="G7" s="159"/>
      <c r="H7" s="159"/>
      <c r="I7" s="159"/>
      <c r="J7" s="159"/>
      <c r="K7" s="159"/>
      <c r="L7" s="159"/>
      <c r="M7" s="159"/>
      <c r="N7" s="159"/>
      <c r="O7" s="160"/>
      <c r="P7" s="161"/>
    </row>
    <row r="8" spans="1:16" s="68" customFormat="1" ht="15.75" thickBot="1">
      <c r="A8" s="117" t="s">
        <v>124</v>
      </c>
      <c r="B8" s="67"/>
      <c r="C8" s="67"/>
      <c r="D8" s="162">
        <v>0</v>
      </c>
      <c r="E8" s="162">
        <v>0</v>
      </c>
      <c r="F8" s="162">
        <v>0</v>
      </c>
      <c r="G8" s="162">
        <v>0</v>
      </c>
      <c r="H8" s="162">
        <v>0</v>
      </c>
      <c r="I8" s="162">
        <v>0</v>
      </c>
      <c r="J8" s="162">
        <v>0</v>
      </c>
      <c r="K8" s="162">
        <v>0</v>
      </c>
      <c r="L8" s="162">
        <v>0</v>
      </c>
      <c r="M8" s="162">
        <v>0</v>
      </c>
      <c r="N8" s="162">
        <v>0</v>
      </c>
      <c r="O8" s="162">
        <v>0</v>
      </c>
      <c r="P8" s="163">
        <f t="shared" ref="P8:P15" si="0">SUM(D8:O8)</f>
        <v>0</v>
      </c>
    </row>
    <row r="9" spans="1:16" s="68" customFormat="1" ht="15.75" hidden="1" thickTop="1">
      <c r="A9" s="10" t="s">
        <v>125</v>
      </c>
      <c r="B9" s="125"/>
      <c r="C9" s="69"/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64">
        <v>0</v>
      </c>
      <c r="M9" s="164">
        <v>0</v>
      </c>
      <c r="N9" s="164">
        <v>0</v>
      </c>
      <c r="O9" s="164">
        <v>0</v>
      </c>
      <c r="P9" s="165">
        <f t="shared" si="0"/>
        <v>0</v>
      </c>
    </row>
    <row r="10" spans="1:16" s="68" customFormat="1" ht="15.75" thickTop="1">
      <c r="A10" s="10" t="s">
        <v>126</v>
      </c>
      <c r="B10" s="125"/>
      <c r="C10" s="69"/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64">
        <v>0</v>
      </c>
      <c r="M10" s="164">
        <v>0</v>
      </c>
      <c r="N10" s="164">
        <v>0</v>
      </c>
      <c r="O10" s="164">
        <v>0</v>
      </c>
      <c r="P10" s="166">
        <f t="shared" si="0"/>
        <v>0</v>
      </c>
    </row>
    <row r="11" spans="1:16" s="68" customFormat="1" ht="15.75" hidden="1" thickBot="1">
      <c r="A11" s="117" t="s">
        <v>127</v>
      </c>
      <c r="B11" s="67"/>
      <c r="C11" s="70"/>
      <c r="D11" s="162">
        <v>0</v>
      </c>
      <c r="E11" s="162">
        <v>0</v>
      </c>
      <c r="F11" s="162">
        <v>0</v>
      </c>
      <c r="G11" s="162">
        <v>0</v>
      </c>
      <c r="H11" s="162">
        <v>0</v>
      </c>
      <c r="I11" s="162">
        <v>0</v>
      </c>
      <c r="J11" s="162">
        <v>0</v>
      </c>
      <c r="K11" s="162">
        <v>0</v>
      </c>
      <c r="L11" s="162">
        <v>0</v>
      </c>
      <c r="M11" s="162">
        <v>0</v>
      </c>
      <c r="N11" s="162">
        <v>0</v>
      </c>
      <c r="O11" s="162">
        <v>0</v>
      </c>
      <c r="P11" s="163">
        <f t="shared" si="0"/>
        <v>0</v>
      </c>
    </row>
    <row r="12" spans="1:16" s="73" customFormat="1" ht="15.75" hidden="1" thickTop="1">
      <c r="A12" s="118" t="s">
        <v>128</v>
      </c>
      <c r="B12" s="71"/>
      <c r="C12" s="72"/>
      <c r="D12" s="164">
        <v>0</v>
      </c>
      <c r="E12" s="164">
        <v>0</v>
      </c>
      <c r="F12" s="164">
        <v>0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64">
        <v>0</v>
      </c>
      <c r="M12" s="164">
        <v>0</v>
      </c>
      <c r="N12" s="164">
        <v>0</v>
      </c>
      <c r="O12" s="164">
        <v>0</v>
      </c>
      <c r="P12" s="166">
        <f t="shared" si="0"/>
        <v>0</v>
      </c>
    </row>
    <row r="13" spans="1:16" s="68" customFormat="1">
      <c r="A13" s="118" t="s">
        <v>129</v>
      </c>
      <c r="B13" s="125"/>
      <c r="C13" s="69"/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64">
        <v>0</v>
      </c>
      <c r="M13" s="164">
        <v>0</v>
      </c>
      <c r="N13" s="164">
        <v>0</v>
      </c>
      <c r="O13" s="164">
        <v>0</v>
      </c>
      <c r="P13" s="166">
        <f t="shared" si="0"/>
        <v>0</v>
      </c>
    </row>
    <row r="14" spans="1:16" s="68" customFormat="1" ht="15.75" hidden="1" thickBot="1">
      <c r="A14" s="119" t="s">
        <v>25</v>
      </c>
      <c r="B14" s="74"/>
      <c r="C14" s="70"/>
      <c r="D14" s="162">
        <v>0</v>
      </c>
      <c r="E14" s="162">
        <v>0</v>
      </c>
      <c r="F14" s="162">
        <v>0</v>
      </c>
      <c r="G14" s="162">
        <v>0</v>
      </c>
      <c r="H14" s="162">
        <v>0</v>
      </c>
      <c r="I14" s="162">
        <v>0</v>
      </c>
      <c r="J14" s="162">
        <v>0</v>
      </c>
      <c r="K14" s="162">
        <v>0</v>
      </c>
      <c r="L14" s="162">
        <v>0</v>
      </c>
      <c r="M14" s="162">
        <v>0</v>
      </c>
      <c r="N14" s="162">
        <v>0</v>
      </c>
      <c r="O14" s="162">
        <v>0</v>
      </c>
      <c r="P14" s="168">
        <f t="shared" si="0"/>
        <v>0</v>
      </c>
    </row>
    <row r="15" spans="1:16" s="68" customFormat="1" hidden="1">
      <c r="A15" s="118" t="s">
        <v>26</v>
      </c>
      <c r="B15" s="75"/>
      <c r="C15" s="125"/>
      <c r="D15" s="169">
        <v>0</v>
      </c>
      <c r="E15" s="169">
        <v>0</v>
      </c>
      <c r="F15" s="169">
        <v>0</v>
      </c>
      <c r="G15" s="169">
        <v>0</v>
      </c>
      <c r="H15" s="169">
        <v>0</v>
      </c>
      <c r="I15" s="169">
        <v>0</v>
      </c>
      <c r="J15" s="169">
        <v>0</v>
      </c>
      <c r="K15" s="169">
        <v>0</v>
      </c>
      <c r="L15" s="169">
        <v>0</v>
      </c>
      <c r="M15" s="169">
        <v>0</v>
      </c>
      <c r="N15" s="169">
        <v>0</v>
      </c>
      <c r="O15" s="169">
        <v>0</v>
      </c>
      <c r="P15" s="170">
        <f t="shared" si="0"/>
        <v>0</v>
      </c>
    </row>
    <row r="16" spans="1:16" s="68" customFormat="1">
      <c r="A16" s="118" t="s">
        <v>115</v>
      </c>
      <c r="B16" s="75"/>
      <c r="C16" s="125"/>
      <c r="D16" s="169">
        <v>0</v>
      </c>
      <c r="E16" s="169">
        <v>0</v>
      </c>
      <c r="F16" s="169">
        <v>0</v>
      </c>
      <c r="G16" s="169">
        <v>0</v>
      </c>
      <c r="H16" s="169">
        <v>0</v>
      </c>
      <c r="I16" s="169">
        <v>0</v>
      </c>
      <c r="J16" s="169">
        <v>0</v>
      </c>
      <c r="K16" s="169">
        <v>0</v>
      </c>
      <c r="L16" s="169">
        <v>0</v>
      </c>
      <c r="M16" s="169">
        <v>0</v>
      </c>
      <c r="N16" s="169">
        <v>0</v>
      </c>
      <c r="O16" s="169">
        <v>0</v>
      </c>
      <c r="P16" s="170">
        <f>SUM(D16:O16)</f>
        <v>0</v>
      </c>
    </row>
    <row r="17" spans="1:16" s="68" customFormat="1" ht="15.75" hidden="1" thickBot="1">
      <c r="A17" s="119" t="s">
        <v>27</v>
      </c>
      <c r="B17" s="74"/>
      <c r="C17" s="67"/>
      <c r="D17" s="171">
        <v>0</v>
      </c>
      <c r="E17" s="171">
        <v>0</v>
      </c>
      <c r="F17" s="171">
        <v>0</v>
      </c>
      <c r="G17" s="171">
        <v>0</v>
      </c>
      <c r="H17" s="171">
        <v>0</v>
      </c>
      <c r="I17" s="171">
        <v>0</v>
      </c>
      <c r="J17" s="171">
        <v>0</v>
      </c>
      <c r="K17" s="171">
        <v>0</v>
      </c>
      <c r="L17" s="171">
        <v>0</v>
      </c>
      <c r="M17" s="171">
        <v>0</v>
      </c>
      <c r="N17" s="171">
        <v>0</v>
      </c>
      <c r="O17" s="171">
        <v>0</v>
      </c>
      <c r="P17" s="172">
        <f>SUM(D17:O17)</f>
        <v>0</v>
      </c>
    </row>
    <row r="18" spans="1:16" s="68" customFormat="1" hidden="1">
      <c r="A18" s="118" t="s">
        <v>101</v>
      </c>
      <c r="B18" s="75"/>
      <c r="C18" s="125"/>
      <c r="D18" s="169">
        <v>0</v>
      </c>
      <c r="E18" s="169">
        <v>0</v>
      </c>
      <c r="F18" s="169">
        <v>0</v>
      </c>
      <c r="G18" s="169">
        <v>0</v>
      </c>
      <c r="H18" s="169">
        <v>0</v>
      </c>
      <c r="I18" s="169">
        <v>0</v>
      </c>
      <c r="J18" s="169">
        <v>0</v>
      </c>
      <c r="K18" s="169">
        <v>0</v>
      </c>
      <c r="L18" s="169">
        <v>0</v>
      </c>
      <c r="M18" s="169">
        <v>0</v>
      </c>
      <c r="N18" s="169">
        <v>0</v>
      </c>
      <c r="O18" s="169">
        <v>0</v>
      </c>
      <c r="P18" s="170">
        <f>SUM(D18:O18)</f>
        <v>0</v>
      </c>
    </row>
    <row r="19" spans="1:16" s="68" customFormat="1" ht="15.75" thickBot="1">
      <c r="A19" s="118" t="s">
        <v>121</v>
      </c>
      <c r="B19" s="75"/>
      <c r="C19" s="125"/>
      <c r="D19" s="171">
        <v>0</v>
      </c>
      <c r="E19" s="171">
        <v>0</v>
      </c>
      <c r="F19" s="171">
        <v>0</v>
      </c>
      <c r="G19" s="171">
        <v>0</v>
      </c>
      <c r="H19" s="171">
        <v>0</v>
      </c>
      <c r="I19" s="171">
        <v>0</v>
      </c>
      <c r="J19" s="171">
        <v>0</v>
      </c>
      <c r="K19" s="171">
        <v>0</v>
      </c>
      <c r="L19" s="171">
        <v>0</v>
      </c>
      <c r="M19" s="171">
        <v>0</v>
      </c>
      <c r="N19" s="171">
        <v>0</v>
      </c>
      <c r="O19" s="171">
        <v>0</v>
      </c>
      <c r="P19" s="172">
        <f>SUM(D19:O19)</f>
        <v>0</v>
      </c>
    </row>
    <row r="20" spans="1:16" s="68" customFormat="1" ht="16.5" hidden="1" thickTop="1" thickBot="1">
      <c r="A20" s="119" t="s">
        <v>102</v>
      </c>
      <c r="B20" s="74"/>
      <c r="C20" s="67"/>
      <c r="D20" s="171">
        <v>0</v>
      </c>
      <c r="E20" s="171">
        <v>0</v>
      </c>
      <c r="F20" s="171">
        <v>0</v>
      </c>
      <c r="G20" s="171">
        <v>0</v>
      </c>
      <c r="H20" s="171">
        <v>0</v>
      </c>
      <c r="I20" s="171">
        <v>0</v>
      </c>
      <c r="J20" s="171">
        <v>0</v>
      </c>
      <c r="K20" s="171">
        <v>0</v>
      </c>
      <c r="L20" s="171">
        <v>0</v>
      </c>
      <c r="M20" s="171">
        <v>0</v>
      </c>
      <c r="N20" s="171">
        <v>0</v>
      </c>
      <c r="O20" s="171">
        <v>0</v>
      </c>
      <c r="P20" s="172">
        <f>SUM(D20:O20)</f>
        <v>0</v>
      </c>
    </row>
    <row r="21" spans="1:16" s="68" customFormat="1" ht="15.75" thickTop="1">
      <c r="A21" s="9" t="s">
        <v>75</v>
      </c>
      <c r="B21" s="76"/>
      <c r="C21" s="77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29"/>
      <c r="O21" s="129"/>
      <c r="P21" s="22"/>
    </row>
    <row r="22" spans="1:16" s="68" customFormat="1" hidden="1">
      <c r="A22" s="120" t="s">
        <v>130</v>
      </c>
      <c r="B22" s="75"/>
      <c r="C22" s="69"/>
      <c r="D22" s="167">
        <v>0</v>
      </c>
      <c r="E22" s="167">
        <v>0</v>
      </c>
      <c r="F22" s="167">
        <v>0</v>
      </c>
      <c r="G22" s="167">
        <v>0</v>
      </c>
      <c r="H22" s="167">
        <v>0</v>
      </c>
      <c r="I22" s="167">
        <v>0</v>
      </c>
      <c r="J22" s="167">
        <v>0</v>
      </c>
      <c r="K22" s="167">
        <v>0</v>
      </c>
      <c r="L22" s="167">
        <v>0</v>
      </c>
      <c r="M22" s="167">
        <v>0</v>
      </c>
      <c r="N22" s="167">
        <v>0</v>
      </c>
      <c r="O22" s="167">
        <v>0</v>
      </c>
      <c r="P22" s="173">
        <f>SUM(D22:O22)</f>
        <v>0</v>
      </c>
    </row>
    <row r="23" spans="1:16" s="68" customFormat="1">
      <c r="A23" s="118" t="s">
        <v>131</v>
      </c>
      <c r="B23" s="75"/>
      <c r="C23" s="69"/>
      <c r="D23" s="167">
        <v>0</v>
      </c>
      <c r="E23" s="167">
        <v>0</v>
      </c>
      <c r="F23" s="167">
        <v>0</v>
      </c>
      <c r="G23" s="167">
        <v>0</v>
      </c>
      <c r="H23" s="167">
        <v>0</v>
      </c>
      <c r="I23" s="167">
        <v>0</v>
      </c>
      <c r="J23" s="167">
        <v>0</v>
      </c>
      <c r="K23" s="167">
        <v>0</v>
      </c>
      <c r="L23" s="167">
        <v>0</v>
      </c>
      <c r="M23" s="167">
        <v>0</v>
      </c>
      <c r="N23" s="167">
        <v>0</v>
      </c>
      <c r="O23" s="167">
        <v>0</v>
      </c>
      <c r="P23" s="173">
        <f t="shared" ref="P23:P32" si="1">SUM(D23:O23)</f>
        <v>0</v>
      </c>
    </row>
    <row r="24" spans="1:16" s="68" customFormat="1" hidden="1">
      <c r="A24" s="118" t="s">
        <v>76</v>
      </c>
      <c r="B24" s="75"/>
      <c r="C24" s="69"/>
      <c r="D24" s="167">
        <v>0</v>
      </c>
      <c r="E24" s="167">
        <v>0</v>
      </c>
      <c r="F24" s="167">
        <v>0</v>
      </c>
      <c r="G24" s="167">
        <v>0</v>
      </c>
      <c r="H24" s="167">
        <v>0</v>
      </c>
      <c r="I24" s="167">
        <v>0</v>
      </c>
      <c r="J24" s="167">
        <v>0</v>
      </c>
      <c r="K24" s="167">
        <v>0</v>
      </c>
      <c r="L24" s="167">
        <v>0</v>
      </c>
      <c r="M24" s="167">
        <v>0</v>
      </c>
      <c r="N24" s="167">
        <v>0</v>
      </c>
      <c r="O24" s="167">
        <v>0</v>
      </c>
      <c r="P24" s="173">
        <f t="shared" si="1"/>
        <v>0</v>
      </c>
    </row>
    <row r="25" spans="1:16" s="68" customFormat="1" hidden="1">
      <c r="A25" s="118" t="s">
        <v>77</v>
      </c>
      <c r="B25" s="75"/>
      <c r="C25" s="69"/>
      <c r="D25" s="169">
        <v>0</v>
      </c>
      <c r="E25" s="169">
        <v>0</v>
      </c>
      <c r="F25" s="169">
        <v>0</v>
      </c>
      <c r="G25" s="169">
        <v>0</v>
      </c>
      <c r="H25" s="169">
        <v>0</v>
      </c>
      <c r="I25" s="169">
        <v>0</v>
      </c>
      <c r="J25" s="169">
        <v>0</v>
      </c>
      <c r="K25" s="169">
        <v>0</v>
      </c>
      <c r="L25" s="169">
        <v>0</v>
      </c>
      <c r="M25" s="169">
        <v>0</v>
      </c>
      <c r="N25" s="169">
        <v>0</v>
      </c>
      <c r="O25" s="169">
        <v>0</v>
      </c>
      <c r="P25" s="170">
        <f t="shared" si="1"/>
        <v>0</v>
      </c>
    </row>
    <row r="26" spans="1:16" s="68" customFormat="1">
      <c r="A26" s="118" t="s">
        <v>116</v>
      </c>
      <c r="B26" s="75"/>
      <c r="C26" s="69"/>
      <c r="D26" s="169">
        <v>0</v>
      </c>
      <c r="E26" s="169">
        <v>0</v>
      </c>
      <c r="F26" s="169">
        <v>0</v>
      </c>
      <c r="G26" s="169">
        <v>0</v>
      </c>
      <c r="H26" s="169">
        <v>0</v>
      </c>
      <c r="I26" s="169">
        <v>0</v>
      </c>
      <c r="J26" s="169">
        <v>0</v>
      </c>
      <c r="K26" s="169">
        <v>0</v>
      </c>
      <c r="L26" s="169">
        <v>0</v>
      </c>
      <c r="M26" s="169">
        <v>0</v>
      </c>
      <c r="N26" s="169">
        <v>0</v>
      </c>
      <c r="O26" s="169">
        <v>0</v>
      </c>
      <c r="P26" s="170">
        <f t="shared" si="1"/>
        <v>0</v>
      </c>
    </row>
    <row r="27" spans="1:16" s="68" customFormat="1" hidden="1">
      <c r="A27" s="118" t="s">
        <v>78</v>
      </c>
      <c r="B27" s="75"/>
      <c r="C27" s="69"/>
      <c r="D27" s="169">
        <v>0</v>
      </c>
      <c r="E27" s="169">
        <v>0</v>
      </c>
      <c r="F27" s="169">
        <v>0</v>
      </c>
      <c r="G27" s="169">
        <v>0</v>
      </c>
      <c r="H27" s="169">
        <v>0</v>
      </c>
      <c r="I27" s="169">
        <v>0</v>
      </c>
      <c r="J27" s="169">
        <v>0</v>
      </c>
      <c r="K27" s="169">
        <v>0</v>
      </c>
      <c r="L27" s="169">
        <v>0</v>
      </c>
      <c r="M27" s="169">
        <v>0</v>
      </c>
      <c r="N27" s="169">
        <v>0</v>
      </c>
      <c r="O27" s="169">
        <v>0</v>
      </c>
      <c r="P27" s="170">
        <f t="shared" si="1"/>
        <v>0</v>
      </c>
    </row>
    <row r="28" spans="1:16" s="68" customFormat="1" hidden="1">
      <c r="A28" s="118" t="s">
        <v>103</v>
      </c>
      <c r="B28" s="75"/>
      <c r="C28" s="69"/>
      <c r="D28" s="169">
        <v>0</v>
      </c>
      <c r="E28" s="169">
        <v>0</v>
      </c>
      <c r="F28" s="169">
        <v>0</v>
      </c>
      <c r="G28" s="169">
        <v>0</v>
      </c>
      <c r="H28" s="169">
        <v>0</v>
      </c>
      <c r="I28" s="169">
        <v>0</v>
      </c>
      <c r="J28" s="169">
        <v>0</v>
      </c>
      <c r="K28" s="169">
        <v>0</v>
      </c>
      <c r="L28" s="169">
        <v>0</v>
      </c>
      <c r="M28" s="169">
        <v>0</v>
      </c>
      <c r="N28" s="169">
        <v>0</v>
      </c>
      <c r="O28" s="169">
        <v>0</v>
      </c>
      <c r="P28" s="170">
        <f t="shared" si="1"/>
        <v>0</v>
      </c>
    </row>
    <row r="29" spans="1:16" s="68" customFormat="1">
      <c r="A29" s="118" t="s">
        <v>117</v>
      </c>
      <c r="B29" s="75"/>
      <c r="C29" s="69"/>
      <c r="D29" s="169">
        <v>0</v>
      </c>
      <c r="E29" s="169">
        <v>0</v>
      </c>
      <c r="F29" s="169">
        <v>0</v>
      </c>
      <c r="G29" s="169">
        <v>0</v>
      </c>
      <c r="H29" s="169">
        <v>0</v>
      </c>
      <c r="I29" s="169">
        <v>0</v>
      </c>
      <c r="J29" s="169">
        <v>0</v>
      </c>
      <c r="K29" s="169">
        <v>0</v>
      </c>
      <c r="L29" s="169">
        <v>0</v>
      </c>
      <c r="M29" s="169">
        <v>0</v>
      </c>
      <c r="N29" s="169">
        <v>0</v>
      </c>
      <c r="O29" s="169">
        <v>0</v>
      </c>
      <c r="P29" s="170">
        <f t="shared" si="1"/>
        <v>0</v>
      </c>
    </row>
    <row r="30" spans="1:16" s="68" customFormat="1" hidden="1">
      <c r="A30" s="118" t="s">
        <v>104</v>
      </c>
      <c r="B30" s="75"/>
      <c r="C30" s="69"/>
      <c r="D30" s="169">
        <v>0</v>
      </c>
      <c r="E30" s="169">
        <v>0</v>
      </c>
      <c r="F30" s="169">
        <v>0</v>
      </c>
      <c r="G30" s="169">
        <v>0</v>
      </c>
      <c r="H30" s="169">
        <v>0</v>
      </c>
      <c r="I30" s="169">
        <v>0</v>
      </c>
      <c r="J30" s="169">
        <v>0</v>
      </c>
      <c r="K30" s="169">
        <v>0</v>
      </c>
      <c r="L30" s="169">
        <v>0</v>
      </c>
      <c r="M30" s="169">
        <v>0</v>
      </c>
      <c r="N30" s="169">
        <v>0</v>
      </c>
      <c r="O30" s="169">
        <v>0</v>
      </c>
      <c r="P30" s="170">
        <f t="shared" si="1"/>
        <v>0</v>
      </c>
    </row>
    <row r="31" spans="1:16" s="68" customFormat="1">
      <c r="A31" s="118" t="s">
        <v>132</v>
      </c>
      <c r="B31" s="75"/>
      <c r="C31" s="69"/>
      <c r="D31" s="164">
        <v>0</v>
      </c>
      <c r="E31" s="164">
        <v>0</v>
      </c>
      <c r="F31" s="164">
        <v>0</v>
      </c>
      <c r="G31" s="164">
        <v>0</v>
      </c>
      <c r="H31" s="164">
        <v>0</v>
      </c>
      <c r="I31" s="164">
        <v>0</v>
      </c>
      <c r="J31" s="164">
        <v>0</v>
      </c>
      <c r="K31" s="164">
        <v>0</v>
      </c>
      <c r="L31" s="164">
        <v>0</v>
      </c>
      <c r="M31" s="164">
        <v>0</v>
      </c>
      <c r="N31" s="164">
        <v>0</v>
      </c>
      <c r="O31" s="164">
        <v>0</v>
      </c>
      <c r="P31" s="173">
        <f t="shared" si="1"/>
        <v>0</v>
      </c>
    </row>
    <row r="32" spans="1:16" s="68" customFormat="1" ht="15.75" thickBot="1">
      <c r="A32" s="119" t="s">
        <v>79</v>
      </c>
      <c r="B32" s="74"/>
      <c r="C32" s="70"/>
      <c r="D32" s="171">
        <v>0</v>
      </c>
      <c r="E32" s="171">
        <v>0</v>
      </c>
      <c r="F32" s="171">
        <v>0</v>
      </c>
      <c r="G32" s="171">
        <v>0</v>
      </c>
      <c r="H32" s="171">
        <v>0</v>
      </c>
      <c r="I32" s="171">
        <v>0</v>
      </c>
      <c r="J32" s="171">
        <v>0</v>
      </c>
      <c r="K32" s="171">
        <v>0</v>
      </c>
      <c r="L32" s="171">
        <v>0</v>
      </c>
      <c r="M32" s="171">
        <v>0</v>
      </c>
      <c r="N32" s="171">
        <v>0</v>
      </c>
      <c r="O32" s="171">
        <v>0</v>
      </c>
      <c r="P32" s="172">
        <f t="shared" si="1"/>
        <v>0</v>
      </c>
    </row>
    <row r="33" spans="1:16" s="68" customFormat="1" ht="21.75" hidden="1" customHeight="1" thickTop="1" thickBot="1">
      <c r="A33" s="121" t="s">
        <v>92</v>
      </c>
      <c r="B33" s="78"/>
      <c r="C33" s="79"/>
      <c r="D33" s="171">
        <v>0</v>
      </c>
      <c r="E33" s="171">
        <v>0</v>
      </c>
      <c r="F33" s="171">
        <v>0</v>
      </c>
      <c r="G33" s="171">
        <v>0</v>
      </c>
      <c r="H33" s="171">
        <v>0</v>
      </c>
      <c r="I33" s="171">
        <v>0</v>
      </c>
      <c r="J33" s="171">
        <v>0</v>
      </c>
      <c r="K33" s="171">
        <v>0</v>
      </c>
      <c r="L33" s="171">
        <v>0</v>
      </c>
      <c r="M33" s="171">
        <v>0</v>
      </c>
      <c r="N33" s="171">
        <v>0</v>
      </c>
      <c r="O33" s="171">
        <v>0</v>
      </c>
      <c r="P33" s="174"/>
    </row>
    <row r="34" spans="1:16" s="68" customFormat="1" ht="21.75" customHeight="1" thickTop="1" thickBot="1">
      <c r="A34" s="82" t="s">
        <v>172</v>
      </c>
      <c r="B34" s="74"/>
      <c r="C34" s="67"/>
      <c r="D34" s="175">
        <v>0</v>
      </c>
      <c r="E34" s="175">
        <v>0</v>
      </c>
      <c r="F34" s="175">
        <v>0</v>
      </c>
      <c r="G34" s="175">
        <v>0</v>
      </c>
      <c r="H34" s="175">
        <v>0</v>
      </c>
      <c r="I34" s="175">
        <v>0</v>
      </c>
      <c r="J34" s="175">
        <v>0</v>
      </c>
      <c r="K34" s="175">
        <v>0</v>
      </c>
      <c r="L34" s="175">
        <v>0</v>
      </c>
      <c r="M34" s="175">
        <v>0</v>
      </c>
      <c r="N34" s="175">
        <v>0</v>
      </c>
      <c r="O34" s="175">
        <v>0</v>
      </c>
      <c r="P34" s="176"/>
    </row>
    <row r="35" spans="1:16" s="68" customFormat="1" ht="21.75" customHeight="1" thickTop="1" thickBot="1">
      <c r="A35" s="82" t="s">
        <v>164</v>
      </c>
      <c r="B35" s="74"/>
      <c r="C35" s="67"/>
      <c r="D35" s="171">
        <v>0</v>
      </c>
      <c r="E35" s="171">
        <v>0</v>
      </c>
      <c r="F35" s="171">
        <v>0</v>
      </c>
      <c r="G35" s="171">
        <v>0</v>
      </c>
      <c r="H35" s="171">
        <v>0</v>
      </c>
      <c r="I35" s="171">
        <v>0</v>
      </c>
      <c r="J35" s="171">
        <v>0</v>
      </c>
      <c r="K35" s="171">
        <v>0</v>
      </c>
      <c r="L35" s="171">
        <v>0</v>
      </c>
      <c r="M35" s="171">
        <v>0</v>
      </c>
      <c r="N35" s="171">
        <v>0</v>
      </c>
      <c r="O35" s="171">
        <v>0</v>
      </c>
      <c r="P35" s="174"/>
    </row>
    <row r="36" spans="1:16" s="68" customFormat="1" ht="21.75" customHeight="1" thickTop="1" thickBot="1">
      <c r="A36" s="82" t="s">
        <v>139</v>
      </c>
      <c r="B36" s="80"/>
      <c r="C36" s="81"/>
      <c r="D36" s="171">
        <v>0</v>
      </c>
      <c r="E36" s="171">
        <v>0</v>
      </c>
      <c r="F36" s="171">
        <v>0</v>
      </c>
      <c r="G36" s="171">
        <v>0</v>
      </c>
      <c r="H36" s="171">
        <v>0</v>
      </c>
      <c r="I36" s="171">
        <v>0</v>
      </c>
      <c r="J36" s="171">
        <v>0</v>
      </c>
      <c r="K36" s="171">
        <v>0</v>
      </c>
      <c r="L36" s="171">
        <v>0</v>
      </c>
      <c r="M36" s="171">
        <v>0</v>
      </c>
      <c r="N36" s="171">
        <v>0</v>
      </c>
      <c r="O36" s="171">
        <v>0</v>
      </c>
      <c r="P36" s="174"/>
    </row>
    <row r="37" spans="1:16" s="68" customFormat="1" ht="21.75" customHeight="1" thickTop="1" thickBot="1">
      <c r="A37" s="82" t="s">
        <v>122</v>
      </c>
      <c r="B37" s="80"/>
      <c r="C37" s="81"/>
      <c r="D37" s="177">
        <f>D35-D36</f>
        <v>0</v>
      </c>
      <c r="E37" s="177">
        <f t="shared" ref="E37:O37" si="2">E35-E36</f>
        <v>0</v>
      </c>
      <c r="F37" s="177">
        <f t="shared" si="2"/>
        <v>0</v>
      </c>
      <c r="G37" s="177">
        <f t="shared" si="2"/>
        <v>0</v>
      </c>
      <c r="H37" s="177">
        <f t="shared" si="2"/>
        <v>0</v>
      </c>
      <c r="I37" s="177">
        <f t="shared" si="2"/>
        <v>0</v>
      </c>
      <c r="J37" s="177">
        <f t="shared" si="2"/>
        <v>0</v>
      </c>
      <c r="K37" s="177">
        <f t="shared" si="2"/>
        <v>0</v>
      </c>
      <c r="L37" s="177">
        <f t="shared" si="2"/>
        <v>0</v>
      </c>
      <c r="M37" s="177">
        <f t="shared" si="2"/>
        <v>0</v>
      </c>
      <c r="N37" s="177">
        <f t="shared" si="2"/>
        <v>0</v>
      </c>
      <c r="O37" s="177">
        <f t="shared" si="2"/>
        <v>0</v>
      </c>
      <c r="P37" s="178"/>
    </row>
    <row r="38" spans="1:16" ht="15.75" thickTop="1">
      <c r="A38" s="83" t="s">
        <v>14</v>
      </c>
      <c r="B38" s="84"/>
      <c r="C38" s="51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80"/>
      <c r="P38" s="181"/>
    </row>
    <row r="39" spans="1:16" s="87" customFormat="1" hidden="1">
      <c r="A39" s="27" t="s">
        <v>39</v>
      </c>
      <c r="B39" s="85"/>
      <c r="C39" s="86"/>
      <c r="D39" s="182">
        <f>ROUND(IF(ISERR((D15-D18)/D12),0,((D15-D18)/D12)),2)</f>
        <v>0</v>
      </c>
      <c r="E39" s="182">
        <f t="shared" ref="E39:O39" si="3">ROUND(IF(ISERR((E15-E18)/E12),0,((E15-E18)/E12)),2)</f>
        <v>0</v>
      </c>
      <c r="F39" s="182">
        <f t="shared" si="3"/>
        <v>0</v>
      </c>
      <c r="G39" s="182">
        <f t="shared" si="3"/>
        <v>0</v>
      </c>
      <c r="H39" s="182">
        <f t="shared" si="3"/>
        <v>0</v>
      </c>
      <c r="I39" s="182">
        <f t="shared" si="3"/>
        <v>0</v>
      </c>
      <c r="J39" s="182">
        <f t="shared" si="3"/>
        <v>0</v>
      </c>
      <c r="K39" s="182">
        <f t="shared" si="3"/>
        <v>0</v>
      </c>
      <c r="L39" s="182">
        <f t="shared" si="3"/>
        <v>0</v>
      </c>
      <c r="M39" s="182">
        <f t="shared" si="3"/>
        <v>0</v>
      </c>
      <c r="N39" s="182">
        <f t="shared" si="3"/>
        <v>0</v>
      </c>
      <c r="O39" s="182">
        <f t="shared" si="3"/>
        <v>0</v>
      </c>
      <c r="P39" s="183"/>
    </row>
    <row r="40" spans="1:16" s="87" customFormat="1" hidden="1">
      <c r="A40" s="27" t="s">
        <v>40</v>
      </c>
      <c r="B40" s="85"/>
      <c r="C40" s="86"/>
      <c r="D40" s="182">
        <f>IF(D37=0,0,ROUND(IF(ISERR((D9*D37)/D9),0,((D9*D37)/D9)),2))</f>
        <v>0</v>
      </c>
      <c r="E40" s="182">
        <f t="shared" ref="E40:O40" si="4">IF(E37=0,0,ROUND(IF(ISERR((E9*E37)/E9),0,((E9*E37)/E9)),2))</f>
        <v>0</v>
      </c>
      <c r="F40" s="182">
        <f t="shared" si="4"/>
        <v>0</v>
      </c>
      <c r="G40" s="182">
        <f t="shared" si="4"/>
        <v>0</v>
      </c>
      <c r="H40" s="182">
        <f t="shared" si="4"/>
        <v>0</v>
      </c>
      <c r="I40" s="182">
        <f t="shared" si="4"/>
        <v>0</v>
      </c>
      <c r="J40" s="182">
        <f t="shared" si="4"/>
        <v>0</v>
      </c>
      <c r="K40" s="182">
        <f t="shared" si="4"/>
        <v>0</v>
      </c>
      <c r="L40" s="182">
        <f t="shared" si="4"/>
        <v>0</v>
      </c>
      <c r="M40" s="182">
        <f t="shared" si="4"/>
        <v>0</v>
      </c>
      <c r="N40" s="182">
        <f t="shared" si="4"/>
        <v>0</v>
      </c>
      <c r="O40" s="182">
        <f t="shared" si="4"/>
        <v>0</v>
      </c>
      <c r="P40" s="183"/>
    </row>
    <row r="41" spans="1:16" s="87" customFormat="1" hidden="1">
      <c r="A41" s="27" t="s">
        <v>41</v>
      </c>
      <c r="B41" s="85"/>
      <c r="C41" s="86"/>
      <c r="D41" s="182">
        <f>IF(D37=0,0,ROUND(IF(ISERR(((D15-D18)+((D9-D12)*D37))/D9),0,(((D15-D18)+((D9-D12)*D37))/D9)),2))</f>
        <v>0</v>
      </c>
      <c r="E41" s="182">
        <f t="shared" ref="E41:O41" si="5">IF(E37=0,0,ROUND(IF(ISERR(((E15-E18)+((E9-E12)*E37))/E9),0,(((E15-E18)+((E9-E12)*E37))/E9)),2))</f>
        <v>0</v>
      </c>
      <c r="F41" s="182">
        <f t="shared" si="5"/>
        <v>0</v>
      </c>
      <c r="G41" s="182">
        <f t="shared" si="5"/>
        <v>0</v>
      </c>
      <c r="H41" s="182">
        <f t="shared" si="5"/>
        <v>0</v>
      </c>
      <c r="I41" s="182">
        <f t="shared" si="5"/>
        <v>0</v>
      </c>
      <c r="J41" s="182">
        <f t="shared" si="5"/>
        <v>0</v>
      </c>
      <c r="K41" s="182">
        <f t="shared" si="5"/>
        <v>0</v>
      </c>
      <c r="L41" s="182">
        <f t="shared" si="5"/>
        <v>0</v>
      </c>
      <c r="M41" s="182">
        <f t="shared" si="5"/>
        <v>0</v>
      </c>
      <c r="N41" s="182">
        <f t="shared" si="5"/>
        <v>0</v>
      </c>
      <c r="O41" s="182">
        <f t="shared" si="5"/>
        <v>0</v>
      </c>
      <c r="P41" s="183"/>
    </row>
    <row r="42" spans="1:16" s="87" customFormat="1">
      <c r="A42" s="27" t="s">
        <v>82</v>
      </c>
      <c r="B42" s="85"/>
      <c r="C42" s="86"/>
      <c r="D42" s="182">
        <f>ROUND(IF(ISERR((D16-D19)/D13),0,((D16-D19)/D13)),2)</f>
        <v>0</v>
      </c>
      <c r="E42" s="182">
        <f t="shared" ref="E42:O42" si="6">ROUND(IF(ISERR((E16-E19)/E13),0,((E16-E19)/E13)),2)</f>
        <v>0</v>
      </c>
      <c r="F42" s="182">
        <f t="shared" si="6"/>
        <v>0</v>
      </c>
      <c r="G42" s="182">
        <f t="shared" si="6"/>
        <v>0</v>
      </c>
      <c r="H42" s="182">
        <f t="shared" si="6"/>
        <v>0</v>
      </c>
      <c r="I42" s="182">
        <f t="shared" si="6"/>
        <v>0</v>
      </c>
      <c r="J42" s="182">
        <f t="shared" si="6"/>
        <v>0</v>
      </c>
      <c r="K42" s="182">
        <f t="shared" si="6"/>
        <v>0</v>
      </c>
      <c r="L42" s="182">
        <f t="shared" si="6"/>
        <v>0</v>
      </c>
      <c r="M42" s="182">
        <f t="shared" si="6"/>
        <v>0</v>
      </c>
      <c r="N42" s="182">
        <f t="shared" si="6"/>
        <v>0</v>
      </c>
      <c r="O42" s="182">
        <f t="shared" si="6"/>
        <v>0</v>
      </c>
      <c r="P42" s="183"/>
    </row>
    <row r="43" spans="1:16" s="87" customFormat="1">
      <c r="A43" s="27" t="s">
        <v>83</v>
      </c>
      <c r="B43" s="85"/>
      <c r="C43" s="86"/>
      <c r="D43" s="182">
        <f>IF(D37=0,0,ROUND(IF(ISERR((((D10-D57)*D37)+D60)/D10),0,(((D10-D57)*D37)+D60)/D10),2))</f>
        <v>0</v>
      </c>
      <c r="E43" s="182">
        <f t="shared" ref="E43:O43" si="7">IF(E37=0,0,ROUND(IF(ISERR((((E10-E57)*E37)+E60)/E10),0,(((E10-E57)*E37)+E60)/E10),2))</f>
        <v>0</v>
      </c>
      <c r="F43" s="182">
        <f t="shared" si="7"/>
        <v>0</v>
      </c>
      <c r="G43" s="182">
        <f t="shared" si="7"/>
        <v>0</v>
      </c>
      <c r="H43" s="182">
        <f t="shared" si="7"/>
        <v>0</v>
      </c>
      <c r="I43" s="182">
        <f t="shared" si="7"/>
        <v>0</v>
      </c>
      <c r="J43" s="182">
        <f t="shared" si="7"/>
        <v>0</v>
      </c>
      <c r="K43" s="182">
        <f t="shared" si="7"/>
        <v>0</v>
      </c>
      <c r="L43" s="182">
        <f t="shared" si="7"/>
        <v>0</v>
      </c>
      <c r="M43" s="182">
        <f t="shared" si="7"/>
        <v>0</v>
      </c>
      <c r="N43" s="182">
        <f t="shared" si="7"/>
        <v>0</v>
      </c>
      <c r="O43" s="182">
        <f t="shared" si="7"/>
        <v>0</v>
      </c>
      <c r="P43" s="183"/>
    </row>
    <row r="44" spans="1:16" s="87" customFormat="1" ht="15.75" thickBot="1">
      <c r="A44" s="27" t="s">
        <v>84</v>
      </c>
      <c r="B44" s="85"/>
      <c r="C44" s="86"/>
      <c r="D44" s="182">
        <f>IF(D37=0,0,ROUND(IF(ISERR(((D16-D19)+((D10-D13-D58)*D37)+D61)/D10),0,(((D16-D19)+((D10-D13-D58)*D37)+D61)/D10)),2))</f>
        <v>0</v>
      </c>
      <c r="E44" s="182">
        <f t="shared" ref="E44:O44" si="8">IF(E37=0,0,ROUND(IF(ISERR(((E16-E19)+((E10-E13-E58)*E37)+E61)/E10),0,(((E16-E19)+((E10-E13-E58)*E37)+E61)/E10)),2))</f>
        <v>0</v>
      </c>
      <c r="F44" s="182">
        <f t="shared" si="8"/>
        <v>0</v>
      </c>
      <c r="G44" s="182">
        <f t="shared" si="8"/>
        <v>0</v>
      </c>
      <c r="H44" s="182">
        <f t="shared" si="8"/>
        <v>0</v>
      </c>
      <c r="I44" s="182">
        <f t="shared" si="8"/>
        <v>0</v>
      </c>
      <c r="J44" s="182">
        <f t="shared" si="8"/>
        <v>0</v>
      </c>
      <c r="K44" s="182">
        <f t="shared" si="8"/>
        <v>0</v>
      </c>
      <c r="L44" s="182">
        <f t="shared" si="8"/>
        <v>0</v>
      </c>
      <c r="M44" s="182">
        <f t="shared" si="8"/>
        <v>0</v>
      </c>
      <c r="N44" s="182">
        <f t="shared" si="8"/>
        <v>0</v>
      </c>
      <c r="O44" s="182">
        <f t="shared" si="8"/>
        <v>0</v>
      </c>
      <c r="P44" s="183"/>
    </row>
    <row r="45" spans="1:16" s="87" customFormat="1" ht="15.75" hidden="1" thickBot="1">
      <c r="A45" s="27" t="s">
        <v>45</v>
      </c>
      <c r="B45" s="85"/>
      <c r="C45" s="86"/>
      <c r="D45" s="182">
        <f>ROUND(IF(ISERR((D17-D20)/D14),0,((D17-D20)/D14)),2)</f>
        <v>0</v>
      </c>
      <c r="E45" s="182">
        <f t="shared" ref="E45:O45" si="9">ROUND(IF(ISERR((E17-E20)/E14),0,((E17-E20)/E14)),2)</f>
        <v>0</v>
      </c>
      <c r="F45" s="182">
        <f t="shared" si="9"/>
        <v>0</v>
      </c>
      <c r="G45" s="182">
        <f t="shared" si="9"/>
        <v>0</v>
      </c>
      <c r="H45" s="182">
        <f t="shared" si="9"/>
        <v>0</v>
      </c>
      <c r="I45" s="182">
        <f t="shared" si="9"/>
        <v>0</v>
      </c>
      <c r="J45" s="182">
        <f t="shared" si="9"/>
        <v>0</v>
      </c>
      <c r="K45" s="182">
        <f t="shared" si="9"/>
        <v>0</v>
      </c>
      <c r="L45" s="182">
        <f t="shared" si="9"/>
        <v>0</v>
      </c>
      <c r="M45" s="182">
        <f t="shared" si="9"/>
        <v>0</v>
      </c>
      <c r="N45" s="182">
        <f t="shared" si="9"/>
        <v>0</v>
      </c>
      <c r="O45" s="182">
        <f t="shared" si="9"/>
        <v>0</v>
      </c>
      <c r="P45" s="183"/>
    </row>
    <row r="46" spans="1:16" s="87" customFormat="1" ht="15.75" hidden="1" thickBot="1">
      <c r="A46" s="27" t="s">
        <v>93</v>
      </c>
      <c r="B46" s="85"/>
      <c r="C46" s="86"/>
      <c r="D46" s="182">
        <f>IF(D33=0,0,ROUND(IF(ISERR((D11*D33)/D11),0,((D11*D33)/D11)),2))</f>
        <v>0</v>
      </c>
      <c r="E46" s="182">
        <f t="shared" ref="E46:O46" si="10">IF(E33=0,0,ROUND(IF(ISERR((E11*E33)/E11),0,((E11*E33)/E11)),2))</f>
        <v>0</v>
      </c>
      <c r="F46" s="182">
        <f t="shared" si="10"/>
        <v>0</v>
      </c>
      <c r="G46" s="182">
        <f t="shared" si="10"/>
        <v>0</v>
      </c>
      <c r="H46" s="182">
        <f t="shared" si="10"/>
        <v>0</v>
      </c>
      <c r="I46" s="182">
        <f t="shared" si="10"/>
        <v>0</v>
      </c>
      <c r="J46" s="182">
        <f t="shared" si="10"/>
        <v>0</v>
      </c>
      <c r="K46" s="182">
        <f t="shared" si="10"/>
        <v>0</v>
      </c>
      <c r="L46" s="182">
        <f t="shared" si="10"/>
        <v>0</v>
      </c>
      <c r="M46" s="182">
        <f t="shared" si="10"/>
        <v>0</v>
      </c>
      <c r="N46" s="182">
        <f t="shared" si="10"/>
        <v>0</v>
      </c>
      <c r="O46" s="182">
        <f t="shared" si="10"/>
        <v>0</v>
      </c>
      <c r="P46" s="183"/>
    </row>
    <row r="47" spans="1:16" s="87" customFormat="1" ht="15.75" hidden="1" thickBot="1">
      <c r="A47" s="27" t="s">
        <v>94</v>
      </c>
      <c r="B47" s="85"/>
      <c r="C47" s="86"/>
      <c r="D47" s="177">
        <f>IF(D33=0,0,ROUND(IF(ISERR(((D17-D20)+((D11-D14)*D33))/D11),0,(((D17-D20)+((D11-D14)*D33))/D11)),2))</f>
        <v>0</v>
      </c>
      <c r="E47" s="177">
        <f t="shared" ref="E47:O47" si="11">IF(E33=0,0,ROUND(IF(ISERR(((E17-E20)+((E11-E14)*E33))/E11),0,(((E17-E20)+((E11-E14)*E33))/E11)),2))</f>
        <v>0</v>
      </c>
      <c r="F47" s="177">
        <f t="shared" si="11"/>
        <v>0</v>
      </c>
      <c r="G47" s="177">
        <f t="shared" si="11"/>
        <v>0</v>
      </c>
      <c r="H47" s="177">
        <f t="shared" si="11"/>
        <v>0</v>
      </c>
      <c r="I47" s="177">
        <f t="shared" si="11"/>
        <v>0</v>
      </c>
      <c r="J47" s="177">
        <f t="shared" si="11"/>
        <v>0</v>
      </c>
      <c r="K47" s="177">
        <f t="shared" si="11"/>
        <v>0</v>
      </c>
      <c r="L47" s="177">
        <f t="shared" si="11"/>
        <v>0</v>
      </c>
      <c r="M47" s="177">
        <f t="shared" si="11"/>
        <v>0</v>
      </c>
      <c r="N47" s="177">
        <f t="shared" si="11"/>
        <v>0</v>
      </c>
      <c r="O47" s="177">
        <f t="shared" si="11"/>
        <v>0</v>
      </c>
      <c r="P47" s="174"/>
    </row>
    <row r="48" spans="1:16" s="87" customFormat="1" ht="15.75" thickTop="1">
      <c r="A48" s="13" t="s">
        <v>28</v>
      </c>
      <c r="B48" s="88"/>
      <c r="C48" s="14"/>
      <c r="D48" s="184"/>
      <c r="E48" s="184"/>
      <c r="F48" s="184"/>
      <c r="G48" s="184"/>
      <c r="H48" s="184"/>
      <c r="I48" s="184"/>
      <c r="J48" s="184"/>
      <c r="K48" s="184"/>
      <c r="L48" s="184"/>
      <c r="M48" s="184"/>
      <c r="N48" s="184"/>
      <c r="O48" s="185"/>
      <c r="P48" s="184"/>
    </row>
    <row r="49" spans="1:16" s="87" customFormat="1" hidden="1">
      <c r="A49" s="135" t="s">
        <v>16</v>
      </c>
      <c r="B49" s="91"/>
      <c r="C49" s="92"/>
      <c r="D49" s="182">
        <f>ROUND(IF(ISERR(IF((D12/D9)=0,(D9*D40),IF((D12/D9)&lt;0.4,(D9*D41),(D9*D39)))),0,(IF((D12/D9)=0,(D9*D40),IF((D12/D9)&lt;0.4,(D9*D41),(D9*D39))))),2)</f>
        <v>0</v>
      </c>
      <c r="E49" s="182">
        <f t="shared" ref="E49:O49" si="12">ROUND(IF(ISERR(IF((E12/E9)=0,(E9*E40),IF((E12/E9)&lt;0.4,(E9*E41),(E9*E39)))),0,(IF((E12/E9)=0,(E9*E40),IF((E12/E9)&lt;0.4,(E9*E41),(E9*E39))))),2)</f>
        <v>0</v>
      </c>
      <c r="F49" s="182">
        <f t="shared" si="12"/>
        <v>0</v>
      </c>
      <c r="G49" s="182">
        <f t="shared" si="12"/>
        <v>0</v>
      </c>
      <c r="H49" s="182">
        <f t="shared" si="12"/>
        <v>0</v>
      </c>
      <c r="I49" s="182">
        <f t="shared" si="12"/>
        <v>0</v>
      </c>
      <c r="J49" s="182">
        <f t="shared" si="12"/>
        <v>0</v>
      </c>
      <c r="K49" s="182">
        <f t="shared" si="12"/>
        <v>0</v>
      </c>
      <c r="L49" s="182">
        <f t="shared" si="12"/>
        <v>0</v>
      </c>
      <c r="M49" s="182">
        <f t="shared" si="12"/>
        <v>0</v>
      </c>
      <c r="N49" s="182">
        <f t="shared" si="12"/>
        <v>0</v>
      </c>
      <c r="O49" s="182">
        <f t="shared" si="12"/>
        <v>0</v>
      </c>
      <c r="P49" s="182">
        <f>SUM(D49:O49)</f>
        <v>0</v>
      </c>
    </row>
    <row r="50" spans="1:16">
      <c r="A50" s="136" t="s">
        <v>107</v>
      </c>
      <c r="B50" s="89"/>
      <c r="C50" s="2"/>
      <c r="D50" s="182">
        <f>ROUND(IF(ISERR(IF((D13/D10)=0,(D10*D43),IF((D13/D10)&lt;0.4,(D10*D44),(D10*D42)))),0,(IF((D13/D10)=0,(D10*D43),IF((D13/D10)&lt;0.4,(D10*D44),(D10*D42))))),2)</f>
        <v>0</v>
      </c>
      <c r="E50" s="182">
        <f t="shared" ref="E50:O50" si="13">ROUND(IF(ISERR(IF((E13/E10)=0,(E10*E43),IF((E13/E10)&lt;0.4,(E10*E44),(E10*E42)))),0,(IF((E13/E10)=0,(E10*E43),IF((E13/E10)&lt;0.4,(E10*E44),(E10*E42))))),2)</f>
        <v>0</v>
      </c>
      <c r="F50" s="182">
        <f t="shared" si="13"/>
        <v>0</v>
      </c>
      <c r="G50" s="182">
        <f t="shared" si="13"/>
        <v>0</v>
      </c>
      <c r="H50" s="182">
        <f t="shared" si="13"/>
        <v>0</v>
      </c>
      <c r="I50" s="182">
        <f t="shared" si="13"/>
        <v>0</v>
      </c>
      <c r="J50" s="182">
        <f t="shared" si="13"/>
        <v>0</v>
      </c>
      <c r="K50" s="182">
        <f t="shared" si="13"/>
        <v>0</v>
      </c>
      <c r="L50" s="182">
        <f t="shared" si="13"/>
        <v>0</v>
      </c>
      <c r="M50" s="182">
        <f t="shared" si="13"/>
        <v>0</v>
      </c>
      <c r="N50" s="182">
        <f t="shared" si="13"/>
        <v>0</v>
      </c>
      <c r="O50" s="182">
        <f t="shared" si="13"/>
        <v>0</v>
      </c>
      <c r="P50" s="182">
        <f>SUM(D50:O50)</f>
        <v>0</v>
      </c>
    </row>
    <row r="51" spans="1:16" hidden="1">
      <c r="A51" s="136" t="s">
        <v>18</v>
      </c>
      <c r="B51" s="89"/>
      <c r="C51" s="2"/>
      <c r="D51" s="182">
        <f>ROUND(IF(ISERR(IF((D14/D11)=0,(D11*D46),IF((D14/D11)&lt;0.4,(D11*D47),(D11*D45)))),0,(IF((D14/D11)=0,(D11*D46),IF((D14/D11)&lt;0.4,(D11*D47),(D11*D45))))),2)</f>
        <v>0</v>
      </c>
      <c r="E51" s="182">
        <f t="shared" ref="E51:O51" si="14">ROUND(IF(ISERR(IF((E14/E11)=0,(E11*E46),IF((E14/E11)&lt;0.4,(E11*E47),(E11*E45)))),0,(IF((E14/E11)=0,(E11*E46),IF((E14/E11)&lt;0.4,(E11*E47),(E11*E45))))),2)</f>
        <v>0</v>
      </c>
      <c r="F51" s="182">
        <f t="shared" si="14"/>
        <v>0</v>
      </c>
      <c r="G51" s="182">
        <f t="shared" si="14"/>
        <v>0</v>
      </c>
      <c r="H51" s="182">
        <f t="shared" si="14"/>
        <v>0</v>
      </c>
      <c r="I51" s="182">
        <f t="shared" si="14"/>
        <v>0</v>
      </c>
      <c r="J51" s="182">
        <f t="shared" si="14"/>
        <v>0</v>
      </c>
      <c r="K51" s="182">
        <f t="shared" si="14"/>
        <v>0</v>
      </c>
      <c r="L51" s="182">
        <f t="shared" si="14"/>
        <v>0</v>
      </c>
      <c r="M51" s="182">
        <f t="shared" si="14"/>
        <v>0</v>
      </c>
      <c r="N51" s="182">
        <f t="shared" si="14"/>
        <v>0</v>
      </c>
      <c r="O51" s="182">
        <f t="shared" si="14"/>
        <v>0</v>
      </c>
      <c r="P51" s="182">
        <f>SUM(D51:O51)</f>
        <v>0</v>
      </c>
    </row>
    <row r="52" spans="1:16" ht="15.75" thickBot="1">
      <c r="A52" s="137" t="s">
        <v>56</v>
      </c>
      <c r="B52" s="138"/>
      <c r="C52" s="139"/>
      <c r="D52" s="177">
        <f>D49+D50+D51</f>
        <v>0</v>
      </c>
      <c r="E52" s="177">
        <f>E49+E50+E51</f>
        <v>0</v>
      </c>
      <c r="F52" s="177">
        <f>F49+F50+F51</f>
        <v>0</v>
      </c>
      <c r="G52" s="177">
        <f t="shared" ref="G52:P52" si="15">G49+G50+G51</f>
        <v>0</v>
      </c>
      <c r="H52" s="177">
        <f t="shared" si="15"/>
        <v>0</v>
      </c>
      <c r="I52" s="177">
        <f t="shared" si="15"/>
        <v>0</v>
      </c>
      <c r="J52" s="177">
        <f t="shared" si="15"/>
        <v>0</v>
      </c>
      <c r="K52" s="177">
        <f t="shared" si="15"/>
        <v>0</v>
      </c>
      <c r="L52" s="177">
        <f t="shared" si="15"/>
        <v>0</v>
      </c>
      <c r="M52" s="177">
        <f t="shared" si="15"/>
        <v>0</v>
      </c>
      <c r="N52" s="177">
        <f t="shared" si="15"/>
        <v>0</v>
      </c>
      <c r="O52" s="187">
        <f t="shared" si="15"/>
        <v>0</v>
      </c>
      <c r="P52" s="177">
        <f t="shared" si="15"/>
        <v>0</v>
      </c>
    </row>
    <row r="53" spans="1:16" s="90" customFormat="1" ht="15.75" thickTop="1">
      <c r="A53" s="122" t="s">
        <v>15</v>
      </c>
      <c r="B53" s="89"/>
      <c r="C53" s="2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12"/>
      <c r="P53" s="31"/>
    </row>
    <row r="54" spans="1:16" s="93" customFormat="1">
      <c r="A54" s="118" t="s">
        <v>133</v>
      </c>
      <c r="B54" s="91"/>
      <c r="C54" s="92"/>
      <c r="D54" s="182">
        <f>ROUND(IF(ISERR(D59/D56),0,(D59/D56)),2)</f>
        <v>0</v>
      </c>
      <c r="E54" s="182">
        <f t="shared" ref="E54:O55" si="16">ROUND(IF(ISERR(E59/E56),0,(E59/E56)),2)</f>
        <v>0</v>
      </c>
      <c r="F54" s="182">
        <f t="shared" si="16"/>
        <v>0</v>
      </c>
      <c r="G54" s="182">
        <f t="shared" si="16"/>
        <v>0</v>
      </c>
      <c r="H54" s="182">
        <f t="shared" si="16"/>
        <v>0</v>
      </c>
      <c r="I54" s="182">
        <f t="shared" si="16"/>
        <v>0</v>
      </c>
      <c r="J54" s="182">
        <f t="shared" si="16"/>
        <v>0</v>
      </c>
      <c r="K54" s="182">
        <f t="shared" si="16"/>
        <v>0</v>
      </c>
      <c r="L54" s="182">
        <f t="shared" si="16"/>
        <v>0</v>
      </c>
      <c r="M54" s="182">
        <f t="shared" si="16"/>
        <v>0</v>
      </c>
      <c r="N54" s="182">
        <f t="shared" si="16"/>
        <v>0</v>
      </c>
      <c r="O54" s="186">
        <f t="shared" si="16"/>
        <v>0</v>
      </c>
      <c r="P54" s="182">
        <f>ROUND(IF(ISERR(P59/P56),0,(P59/P56)),2)</f>
        <v>0</v>
      </c>
    </row>
    <row r="55" spans="1:16" s="93" customFormat="1">
      <c r="A55" s="118" t="s">
        <v>134</v>
      </c>
      <c r="B55" s="91"/>
      <c r="C55" s="92"/>
      <c r="D55" s="182">
        <f>ROUND(IF(ISERR(D60/D57),0,(D60/D57)),2)</f>
        <v>0</v>
      </c>
      <c r="E55" s="182">
        <f t="shared" si="16"/>
        <v>0</v>
      </c>
      <c r="F55" s="182">
        <f t="shared" si="16"/>
        <v>0</v>
      </c>
      <c r="G55" s="182">
        <f t="shared" si="16"/>
        <v>0</v>
      </c>
      <c r="H55" s="182">
        <f t="shared" si="16"/>
        <v>0</v>
      </c>
      <c r="I55" s="182">
        <f t="shared" si="16"/>
        <v>0</v>
      </c>
      <c r="J55" s="182">
        <f t="shared" si="16"/>
        <v>0</v>
      </c>
      <c r="K55" s="182">
        <f t="shared" si="16"/>
        <v>0</v>
      </c>
      <c r="L55" s="182">
        <f t="shared" si="16"/>
        <v>0</v>
      </c>
      <c r="M55" s="182">
        <f t="shared" si="16"/>
        <v>0</v>
      </c>
      <c r="N55" s="182">
        <f t="shared" si="16"/>
        <v>0</v>
      </c>
      <c r="O55" s="186">
        <f t="shared" si="16"/>
        <v>0</v>
      </c>
      <c r="P55" s="182">
        <f>ROUND(IF(ISERR(P60/P57),0,(P60/P57)),2)</f>
        <v>0</v>
      </c>
    </row>
    <row r="56" spans="1:16" s="90" customFormat="1">
      <c r="A56" s="118" t="s">
        <v>135</v>
      </c>
      <c r="B56" s="89"/>
      <c r="C56" s="2"/>
      <c r="D56" s="188">
        <v>0</v>
      </c>
      <c r="E56" s="188">
        <v>0</v>
      </c>
      <c r="F56" s="188">
        <v>0</v>
      </c>
      <c r="G56" s="188">
        <v>0</v>
      </c>
      <c r="H56" s="188">
        <v>0</v>
      </c>
      <c r="I56" s="188">
        <v>0</v>
      </c>
      <c r="J56" s="188">
        <v>0</v>
      </c>
      <c r="K56" s="188">
        <v>0</v>
      </c>
      <c r="L56" s="188">
        <v>0</v>
      </c>
      <c r="M56" s="188">
        <v>0</v>
      </c>
      <c r="N56" s="188">
        <v>0</v>
      </c>
      <c r="O56" s="188">
        <v>0</v>
      </c>
      <c r="P56" s="189">
        <f>SUM(D56:O56)</f>
        <v>0</v>
      </c>
    </row>
    <row r="57" spans="1:16" s="90" customFormat="1">
      <c r="A57" s="118" t="s">
        <v>136</v>
      </c>
      <c r="B57" s="89"/>
      <c r="C57" s="2"/>
      <c r="D57" s="188">
        <v>0</v>
      </c>
      <c r="E57" s="188">
        <v>0</v>
      </c>
      <c r="F57" s="188">
        <v>0</v>
      </c>
      <c r="G57" s="188">
        <v>0</v>
      </c>
      <c r="H57" s="188">
        <v>0</v>
      </c>
      <c r="I57" s="188">
        <v>0</v>
      </c>
      <c r="J57" s="188">
        <v>0</v>
      </c>
      <c r="K57" s="188">
        <v>0</v>
      </c>
      <c r="L57" s="188">
        <v>0</v>
      </c>
      <c r="M57" s="188">
        <v>0</v>
      </c>
      <c r="N57" s="188">
        <v>0</v>
      </c>
      <c r="O57" s="188">
        <v>0</v>
      </c>
      <c r="P57" s="189">
        <f>SUM(D57:O57)</f>
        <v>0</v>
      </c>
    </row>
    <row r="58" spans="1:16" s="93" customFormat="1">
      <c r="A58" s="118" t="s">
        <v>137</v>
      </c>
      <c r="B58" s="91"/>
      <c r="C58" s="92"/>
      <c r="D58" s="189">
        <f>D57-D56</f>
        <v>0</v>
      </c>
      <c r="E58" s="189">
        <f t="shared" ref="E58:O58" si="17">E57-E56</f>
        <v>0</v>
      </c>
      <c r="F58" s="189">
        <f t="shared" si="17"/>
        <v>0</v>
      </c>
      <c r="G58" s="189">
        <f t="shared" si="17"/>
        <v>0</v>
      </c>
      <c r="H58" s="189">
        <f t="shared" si="17"/>
        <v>0</v>
      </c>
      <c r="I58" s="189">
        <f t="shared" si="17"/>
        <v>0</v>
      </c>
      <c r="J58" s="189">
        <f t="shared" si="17"/>
        <v>0</v>
      </c>
      <c r="K58" s="189">
        <f t="shared" si="17"/>
        <v>0</v>
      </c>
      <c r="L58" s="189">
        <f t="shared" si="17"/>
        <v>0</v>
      </c>
      <c r="M58" s="189">
        <f t="shared" si="17"/>
        <v>0</v>
      </c>
      <c r="N58" s="189">
        <f t="shared" si="17"/>
        <v>0</v>
      </c>
      <c r="O58" s="190">
        <f t="shared" si="17"/>
        <v>0</v>
      </c>
      <c r="P58" s="189">
        <f>SUM(D58:O58)</f>
        <v>0</v>
      </c>
    </row>
    <row r="59" spans="1:16" s="96" customFormat="1">
      <c r="A59" s="118" t="s">
        <v>97</v>
      </c>
      <c r="B59" s="94"/>
      <c r="C59" s="95"/>
      <c r="D59" s="169">
        <v>0</v>
      </c>
      <c r="E59" s="169">
        <v>0</v>
      </c>
      <c r="F59" s="169">
        <v>0</v>
      </c>
      <c r="G59" s="169">
        <v>0</v>
      </c>
      <c r="H59" s="169">
        <v>0</v>
      </c>
      <c r="I59" s="169">
        <v>0</v>
      </c>
      <c r="J59" s="169">
        <v>0</v>
      </c>
      <c r="K59" s="169">
        <v>0</v>
      </c>
      <c r="L59" s="169">
        <v>0</v>
      </c>
      <c r="M59" s="169">
        <v>0</v>
      </c>
      <c r="N59" s="169">
        <v>0</v>
      </c>
      <c r="O59" s="169">
        <v>0</v>
      </c>
      <c r="P59" s="182">
        <f>SUM(D59:O59)</f>
        <v>0</v>
      </c>
    </row>
    <row r="60" spans="1:16" s="96" customFormat="1">
      <c r="A60" s="118" t="s">
        <v>48</v>
      </c>
      <c r="B60" s="94"/>
      <c r="C60" s="95"/>
      <c r="D60" s="169">
        <v>0</v>
      </c>
      <c r="E60" s="169">
        <v>0</v>
      </c>
      <c r="F60" s="169">
        <v>0</v>
      </c>
      <c r="G60" s="169">
        <v>0</v>
      </c>
      <c r="H60" s="169">
        <v>0</v>
      </c>
      <c r="I60" s="169">
        <v>0</v>
      </c>
      <c r="J60" s="169">
        <v>0</v>
      </c>
      <c r="K60" s="169">
        <v>0</v>
      </c>
      <c r="L60" s="169">
        <v>0</v>
      </c>
      <c r="M60" s="169">
        <v>0</v>
      </c>
      <c r="N60" s="169">
        <v>0</v>
      </c>
      <c r="O60" s="169">
        <v>0</v>
      </c>
      <c r="P60" s="182">
        <f>SUM(D60:O60)</f>
        <v>0</v>
      </c>
    </row>
    <row r="61" spans="1:16" s="90" customFormat="1">
      <c r="A61" s="118" t="s">
        <v>138</v>
      </c>
      <c r="B61" s="89"/>
      <c r="C61" s="2"/>
      <c r="D61" s="182">
        <f>D60-D59</f>
        <v>0</v>
      </c>
      <c r="E61" s="182">
        <f t="shared" ref="E61:P61" si="18">E60-E59</f>
        <v>0</v>
      </c>
      <c r="F61" s="182">
        <f t="shared" si="18"/>
        <v>0</v>
      </c>
      <c r="G61" s="182">
        <f t="shared" si="18"/>
        <v>0</v>
      </c>
      <c r="H61" s="182">
        <f t="shared" si="18"/>
        <v>0</v>
      </c>
      <c r="I61" s="182">
        <f t="shared" si="18"/>
        <v>0</v>
      </c>
      <c r="J61" s="182">
        <f t="shared" si="18"/>
        <v>0</v>
      </c>
      <c r="K61" s="182">
        <f t="shared" si="18"/>
        <v>0</v>
      </c>
      <c r="L61" s="182">
        <f t="shared" si="18"/>
        <v>0</v>
      </c>
      <c r="M61" s="182">
        <f t="shared" si="18"/>
        <v>0</v>
      </c>
      <c r="N61" s="182">
        <f t="shared" si="18"/>
        <v>0</v>
      </c>
      <c r="O61" s="186">
        <f t="shared" si="18"/>
        <v>0</v>
      </c>
      <c r="P61" s="182">
        <f t="shared" si="18"/>
        <v>0</v>
      </c>
    </row>
    <row r="62" spans="1:16" s="90" customFormat="1" ht="15.75" thickBot="1">
      <c r="A62" s="140" t="s">
        <v>57</v>
      </c>
      <c r="B62" s="89"/>
      <c r="C62" s="139"/>
      <c r="D62" s="191">
        <f>D52-D60</f>
        <v>0</v>
      </c>
      <c r="E62" s="191">
        <f t="shared" ref="E62:O62" si="19">E52-E60</f>
        <v>0</v>
      </c>
      <c r="F62" s="191">
        <f t="shared" si="19"/>
        <v>0</v>
      </c>
      <c r="G62" s="191">
        <f t="shared" si="19"/>
        <v>0</v>
      </c>
      <c r="H62" s="191">
        <f t="shared" si="19"/>
        <v>0</v>
      </c>
      <c r="I62" s="191">
        <f t="shared" si="19"/>
        <v>0</v>
      </c>
      <c r="J62" s="191">
        <f t="shared" si="19"/>
        <v>0</v>
      </c>
      <c r="K62" s="191">
        <f t="shared" si="19"/>
        <v>0</v>
      </c>
      <c r="L62" s="191">
        <f t="shared" si="19"/>
        <v>0</v>
      </c>
      <c r="M62" s="191">
        <f t="shared" si="19"/>
        <v>0</v>
      </c>
      <c r="N62" s="191">
        <f t="shared" si="19"/>
        <v>0</v>
      </c>
      <c r="O62" s="191">
        <f t="shared" si="19"/>
        <v>0</v>
      </c>
      <c r="P62" s="191">
        <f>P52-P60</f>
        <v>0</v>
      </c>
    </row>
    <row r="63" spans="1:16" ht="15.75" thickTop="1">
      <c r="A63" s="141" t="s">
        <v>19</v>
      </c>
      <c r="B63" s="142"/>
      <c r="C63" s="143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3"/>
      <c r="P63" s="181"/>
    </row>
    <row r="64" spans="1:16" s="98" customFormat="1">
      <c r="A64" s="118" t="s">
        <v>20</v>
      </c>
      <c r="B64" s="97"/>
      <c r="C64" s="26"/>
      <c r="D64" s="194">
        <v>0</v>
      </c>
      <c r="E64" s="194">
        <v>0</v>
      </c>
      <c r="F64" s="194">
        <v>0</v>
      </c>
      <c r="G64" s="194">
        <v>0</v>
      </c>
      <c r="H64" s="194">
        <v>0</v>
      </c>
      <c r="I64" s="194">
        <v>0</v>
      </c>
      <c r="J64" s="194">
        <v>0</v>
      </c>
      <c r="K64" s="194">
        <v>0</v>
      </c>
      <c r="L64" s="194">
        <v>0</v>
      </c>
      <c r="M64" s="194">
        <v>0</v>
      </c>
      <c r="N64" s="194">
        <v>0</v>
      </c>
      <c r="O64" s="194">
        <v>0</v>
      </c>
      <c r="P64" s="195">
        <f>SUM(D64:O64)</f>
        <v>0</v>
      </c>
    </row>
    <row r="65" spans="1:16" s="100" customFormat="1">
      <c r="A65" s="118" t="s">
        <v>21</v>
      </c>
      <c r="B65" s="99"/>
      <c r="C65" s="28"/>
      <c r="D65" s="170">
        <f>D60</f>
        <v>0</v>
      </c>
      <c r="E65" s="170">
        <f t="shared" ref="E65:O65" si="20">E60</f>
        <v>0</v>
      </c>
      <c r="F65" s="170">
        <f t="shared" si="20"/>
        <v>0</v>
      </c>
      <c r="G65" s="170">
        <f t="shared" si="20"/>
        <v>0</v>
      </c>
      <c r="H65" s="170">
        <f t="shared" si="20"/>
        <v>0</v>
      </c>
      <c r="I65" s="170">
        <f t="shared" si="20"/>
        <v>0</v>
      </c>
      <c r="J65" s="170">
        <f t="shared" si="20"/>
        <v>0</v>
      </c>
      <c r="K65" s="170">
        <f t="shared" si="20"/>
        <v>0</v>
      </c>
      <c r="L65" s="170">
        <f t="shared" si="20"/>
        <v>0</v>
      </c>
      <c r="M65" s="170">
        <f t="shared" si="20"/>
        <v>0</v>
      </c>
      <c r="N65" s="170">
        <f t="shared" si="20"/>
        <v>0</v>
      </c>
      <c r="O65" s="196">
        <f t="shared" si="20"/>
        <v>0</v>
      </c>
      <c r="P65" s="195">
        <f>SUM(D65:O65)</f>
        <v>0</v>
      </c>
    </row>
    <row r="66" spans="1:16" s="102" customFormat="1">
      <c r="A66" s="118" t="s">
        <v>12</v>
      </c>
      <c r="B66" s="101"/>
      <c r="C66" s="26"/>
      <c r="D66" s="194">
        <v>0</v>
      </c>
      <c r="E66" s="194">
        <v>0</v>
      </c>
      <c r="F66" s="194">
        <v>0</v>
      </c>
      <c r="G66" s="194">
        <v>0</v>
      </c>
      <c r="H66" s="194">
        <v>0</v>
      </c>
      <c r="I66" s="194">
        <v>0</v>
      </c>
      <c r="J66" s="194">
        <v>0</v>
      </c>
      <c r="K66" s="194">
        <v>0</v>
      </c>
      <c r="L66" s="194">
        <v>0</v>
      </c>
      <c r="M66" s="194">
        <v>0</v>
      </c>
      <c r="N66" s="194">
        <v>0</v>
      </c>
      <c r="O66" s="194">
        <v>0</v>
      </c>
      <c r="P66" s="195">
        <f>SUM(D66:O66)</f>
        <v>0</v>
      </c>
    </row>
    <row r="67" spans="1:16" s="102" customFormat="1">
      <c r="A67" s="118" t="s">
        <v>58</v>
      </c>
      <c r="B67" s="101"/>
      <c r="C67" s="26"/>
      <c r="D67" s="194">
        <v>0</v>
      </c>
      <c r="E67" s="194">
        <v>0</v>
      </c>
      <c r="F67" s="194">
        <v>0</v>
      </c>
      <c r="G67" s="194">
        <v>0</v>
      </c>
      <c r="H67" s="194">
        <v>0</v>
      </c>
      <c r="I67" s="194">
        <v>0</v>
      </c>
      <c r="J67" s="194">
        <v>0</v>
      </c>
      <c r="K67" s="194">
        <v>0</v>
      </c>
      <c r="L67" s="194">
        <v>0</v>
      </c>
      <c r="M67" s="194">
        <v>0</v>
      </c>
      <c r="N67" s="194">
        <v>0</v>
      </c>
      <c r="O67" s="194">
        <v>0</v>
      </c>
      <c r="P67" s="195">
        <f>SUM(D67:O67)</f>
        <v>0</v>
      </c>
    </row>
    <row r="68" spans="1:16" s="90" customFormat="1" ht="15.75" thickBot="1">
      <c r="A68" s="147" t="s">
        <v>22</v>
      </c>
      <c r="B68" s="89"/>
      <c r="C68" s="148"/>
      <c r="D68" s="182">
        <f>D64+D65+D66+D67</f>
        <v>0</v>
      </c>
      <c r="E68" s="182">
        <f t="shared" ref="E68:P68" si="21">E64+E65+E66+E67</f>
        <v>0</v>
      </c>
      <c r="F68" s="182">
        <f t="shared" si="21"/>
        <v>0</v>
      </c>
      <c r="G68" s="182">
        <f t="shared" si="21"/>
        <v>0</v>
      </c>
      <c r="H68" s="182">
        <f t="shared" si="21"/>
        <v>0</v>
      </c>
      <c r="I68" s="182">
        <f t="shared" si="21"/>
        <v>0</v>
      </c>
      <c r="J68" s="182">
        <f t="shared" si="21"/>
        <v>0</v>
      </c>
      <c r="K68" s="182">
        <f t="shared" si="21"/>
        <v>0</v>
      </c>
      <c r="L68" s="182">
        <f t="shared" si="21"/>
        <v>0</v>
      </c>
      <c r="M68" s="182">
        <f t="shared" si="21"/>
        <v>0</v>
      </c>
      <c r="N68" s="182">
        <f t="shared" si="21"/>
        <v>0</v>
      </c>
      <c r="O68" s="186">
        <f t="shared" si="21"/>
        <v>0</v>
      </c>
      <c r="P68" s="181">
        <f t="shared" si="21"/>
        <v>0</v>
      </c>
    </row>
    <row r="69" spans="1:16" s="90" customFormat="1" ht="15.75" hidden="1" thickBot="1">
      <c r="A69" s="29" t="s">
        <v>23</v>
      </c>
      <c r="B69" s="30"/>
      <c r="C69" s="30"/>
      <c r="D69" s="197"/>
      <c r="E69" s="197"/>
      <c r="F69" s="197"/>
      <c r="G69" s="197"/>
      <c r="H69" s="197"/>
      <c r="I69" s="197"/>
      <c r="J69" s="197"/>
      <c r="K69" s="197"/>
      <c r="L69" s="197"/>
      <c r="M69" s="197"/>
      <c r="N69" s="197"/>
      <c r="O69" s="198"/>
      <c r="P69" s="195"/>
    </row>
    <row r="70" spans="1:16" ht="15.75" hidden="1" thickBot="1">
      <c r="A70" s="117" t="s">
        <v>24</v>
      </c>
      <c r="B70" s="103"/>
      <c r="C70" s="104"/>
      <c r="D70" s="199">
        <v>0</v>
      </c>
      <c r="E70" s="199">
        <v>0</v>
      </c>
      <c r="F70" s="199">
        <v>0</v>
      </c>
      <c r="G70" s="199">
        <v>0</v>
      </c>
      <c r="H70" s="199">
        <v>0</v>
      </c>
      <c r="I70" s="199">
        <v>0</v>
      </c>
      <c r="J70" s="199">
        <v>0</v>
      </c>
      <c r="K70" s="199">
        <v>0</v>
      </c>
      <c r="L70" s="199">
        <v>0</v>
      </c>
      <c r="M70" s="199">
        <v>0</v>
      </c>
      <c r="N70" s="199">
        <v>0</v>
      </c>
      <c r="O70" s="199">
        <v>0</v>
      </c>
      <c r="P70" s="172">
        <f>SUM(D70:O70)</f>
        <v>0</v>
      </c>
    </row>
    <row r="71" spans="1:16" s="90" customFormat="1" ht="15.75" thickTop="1">
      <c r="A71" s="208" t="s">
        <v>185</v>
      </c>
      <c r="B71" s="209"/>
      <c r="C71" s="210"/>
      <c r="D71" s="211">
        <f>(MAX(D49,0)+(MAX(D50,0)-MIN(D60,MAX(D50,0)))+MAX(D51,0))</f>
        <v>0</v>
      </c>
      <c r="E71" s="211">
        <f t="shared" ref="E71:O71" si="22">(MAX(E49,0)+(MAX(E50,0)-MIN(E60,MAX(E50,0)))+MAX(E51,0))</f>
        <v>0</v>
      </c>
      <c r="F71" s="211">
        <f t="shared" si="22"/>
        <v>0</v>
      </c>
      <c r="G71" s="211">
        <f t="shared" si="22"/>
        <v>0</v>
      </c>
      <c r="H71" s="211">
        <f t="shared" si="22"/>
        <v>0</v>
      </c>
      <c r="I71" s="211">
        <f t="shared" si="22"/>
        <v>0</v>
      </c>
      <c r="J71" s="211">
        <f t="shared" si="22"/>
        <v>0</v>
      </c>
      <c r="K71" s="211">
        <f t="shared" si="22"/>
        <v>0</v>
      </c>
      <c r="L71" s="211">
        <f t="shared" si="22"/>
        <v>0</v>
      </c>
      <c r="M71" s="211">
        <f t="shared" si="22"/>
        <v>0</v>
      </c>
      <c r="N71" s="211">
        <f t="shared" si="22"/>
        <v>0</v>
      </c>
      <c r="O71" s="211">
        <f t="shared" si="22"/>
        <v>0</v>
      </c>
      <c r="P71" s="213">
        <f>SUM(D71:O71)</f>
        <v>0</v>
      </c>
    </row>
    <row r="72" spans="1:16" s="90" customFormat="1" ht="16.5">
      <c r="A72" s="105" t="s">
        <v>59</v>
      </c>
      <c r="B72" s="205" t="s">
        <v>140</v>
      </c>
      <c r="C72" s="206"/>
      <c r="D72" s="32">
        <v>0</v>
      </c>
      <c r="E72" s="32">
        <v>0</v>
      </c>
      <c r="F72" s="32">
        <v>0</v>
      </c>
      <c r="G72" s="32">
        <v>0</v>
      </c>
      <c r="H72" s="32">
        <v>0</v>
      </c>
      <c r="I72" s="32">
        <v>0</v>
      </c>
      <c r="J72" s="32">
        <v>0</v>
      </c>
      <c r="K72" s="32">
        <v>0</v>
      </c>
      <c r="L72" s="32">
        <v>0</v>
      </c>
      <c r="M72" s="32">
        <v>0</v>
      </c>
      <c r="N72" s="32">
        <v>0</v>
      </c>
      <c r="O72" s="32">
        <v>0</v>
      </c>
      <c r="P72" s="207"/>
    </row>
    <row r="73" spans="1:16" s="106" customFormat="1">
      <c r="A73" s="144" t="s">
        <v>158</v>
      </c>
      <c r="B73" s="145"/>
      <c r="C73" s="146"/>
      <c r="D73" s="212">
        <f>ROUND(D71*D72,2)</f>
        <v>0</v>
      </c>
      <c r="E73" s="212">
        <f t="shared" ref="E73:O73" si="23">ROUND(E71*E72,2)</f>
        <v>0</v>
      </c>
      <c r="F73" s="212">
        <f t="shared" si="23"/>
        <v>0</v>
      </c>
      <c r="G73" s="212">
        <f t="shared" si="23"/>
        <v>0</v>
      </c>
      <c r="H73" s="212">
        <f t="shared" si="23"/>
        <v>0</v>
      </c>
      <c r="I73" s="212">
        <f t="shared" si="23"/>
        <v>0</v>
      </c>
      <c r="J73" s="212">
        <f t="shared" si="23"/>
        <v>0</v>
      </c>
      <c r="K73" s="212">
        <f t="shared" si="23"/>
        <v>0</v>
      </c>
      <c r="L73" s="212">
        <f t="shared" si="23"/>
        <v>0</v>
      </c>
      <c r="M73" s="212">
        <f t="shared" si="23"/>
        <v>0</v>
      </c>
      <c r="N73" s="212">
        <f t="shared" si="23"/>
        <v>0</v>
      </c>
      <c r="O73" s="212">
        <f t="shared" si="23"/>
        <v>0</v>
      </c>
      <c r="P73" s="200">
        <f>SUM(D73:O73)</f>
        <v>0</v>
      </c>
    </row>
    <row r="74" spans="1:16" s="106" customFormat="1">
      <c r="A74" s="123" t="s">
        <v>159</v>
      </c>
      <c r="B74" s="107"/>
      <c r="C74" s="25"/>
      <c r="D74" s="201">
        <v>0</v>
      </c>
      <c r="E74" s="201">
        <v>0</v>
      </c>
      <c r="F74" s="201">
        <v>0</v>
      </c>
      <c r="G74" s="201">
        <v>0</v>
      </c>
      <c r="H74" s="201">
        <v>0</v>
      </c>
      <c r="I74" s="201">
        <v>0</v>
      </c>
      <c r="J74" s="201">
        <v>0</v>
      </c>
      <c r="K74" s="201">
        <v>0</v>
      </c>
      <c r="L74" s="201">
        <v>0</v>
      </c>
      <c r="M74" s="201">
        <v>0</v>
      </c>
      <c r="N74" s="201">
        <v>0</v>
      </c>
      <c r="O74" s="201">
        <v>0</v>
      </c>
      <c r="P74" s="202">
        <f>SUM(D74:O74)</f>
        <v>0</v>
      </c>
    </row>
    <row r="75" spans="1:16" s="106" customFormat="1" ht="15.75" thickBot="1">
      <c r="A75" s="126" t="s">
        <v>160</v>
      </c>
      <c r="B75" s="127"/>
      <c r="C75" s="128"/>
      <c r="D75" s="203">
        <f>D73-D74</f>
        <v>0</v>
      </c>
      <c r="E75" s="203">
        <f>E73-E74</f>
        <v>0</v>
      </c>
      <c r="F75" s="203">
        <f t="shared" ref="F75:O75" si="24">F73-F74</f>
        <v>0</v>
      </c>
      <c r="G75" s="203">
        <f t="shared" si="24"/>
        <v>0</v>
      </c>
      <c r="H75" s="203">
        <f t="shared" si="24"/>
        <v>0</v>
      </c>
      <c r="I75" s="203">
        <f t="shared" si="24"/>
        <v>0</v>
      </c>
      <c r="J75" s="203">
        <f t="shared" si="24"/>
        <v>0</v>
      </c>
      <c r="K75" s="203">
        <f t="shared" si="24"/>
        <v>0</v>
      </c>
      <c r="L75" s="203">
        <f t="shared" si="24"/>
        <v>0</v>
      </c>
      <c r="M75" s="203">
        <f t="shared" si="24"/>
        <v>0</v>
      </c>
      <c r="N75" s="203">
        <f t="shared" si="24"/>
        <v>0</v>
      </c>
      <c r="O75" s="203">
        <f t="shared" si="24"/>
        <v>0</v>
      </c>
      <c r="P75" s="204">
        <f>SUM(D75:O75)</f>
        <v>0</v>
      </c>
    </row>
    <row r="76" spans="1:16" s="110" customFormat="1" ht="12.75" thickTop="1">
      <c r="A76" s="108" t="s">
        <v>163</v>
      </c>
      <c r="B76" s="48"/>
      <c r="C76" s="48"/>
      <c r="D76" s="49"/>
      <c r="E76" s="49"/>
      <c r="F76" s="50"/>
      <c r="G76" s="49"/>
      <c r="H76" s="49"/>
      <c r="I76" s="49"/>
      <c r="J76" s="49"/>
      <c r="K76" s="49"/>
      <c r="L76" s="49"/>
      <c r="M76" s="49"/>
      <c r="N76" s="49"/>
      <c r="O76" s="49"/>
      <c r="P76" s="109"/>
    </row>
    <row r="77" spans="1:16" s="110" customFormat="1" ht="12">
      <c r="A77" s="108" t="s">
        <v>106</v>
      </c>
      <c r="B77" s="48"/>
      <c r="C77" s="48"/>
      <c r="D77" s="49"/>
      <c r="E77" s="49"/>
      <c r="F77" s="50"/>
      <c r="G77" s="49"/>
      <c r="H77" s="49"/>
      <c r="I77" s="49"/>
      <c r="J77" s="49"/>
      <c r="K77" s="49"/>
      <c r="L77" s="49"/>
      <c r="M77" s="49"/>
      <c r="N77" s="49"/>
      <c r="O77" s="49"/>
      <c r="P77" s="109"/>
    </row>
    <row r="78" spans="1:16" s="110" customFormat="1" ht="12">
      <c r="A78" s="108" t="s">
        <v>112</v>
      </c>
      <c r="B78" s="48"/>
      <c r="C78" s="48"/>
      <c r="D78" s="49"/>
      <c r="E78" s="49"/>
      <c r="F78" s="50"/>
      <c r="G78" s="49"/>
      <c r="H78" s="49"/>
      <c r="I78" s="49"/>
      <c r="J78" s="49"/>
      <c r="K78" s="49"/>
      <c r="L78" s="49"/>
      <c r="M78" s="49"/>
      <c r="N78" s="49"/>
      <c r="O78" s="49"/>
      <c r="P78" s="109"/>
    </row>
    <row r="79" spans="1:16" s="112" customFormat="1" ht="15" customHeight="1">
      <c r="A79" s="150" t="s">
        <v>173</v>
      </c>
      <c r="B79" s="42"/>
      <c r="C79" s="30"/>
      <c r="D79" s="42"/>
      <c r="E79" s="42"/>
      <c r="F79" s="43"/>
      <c r="G79" s="42"/>
      <c r="H79" s="42"/>
      <c r="I79" s="42"/>
      <c r="J79" s="42"/>
      <c r="K79" s="42"/>
      <c r="L79" s="42"/>
      <c r="M79" s="42"/>
      <c r="N79" s="42"/>
      <c r="O79" s="42"/>
      <c r="P79" s="42"/>
    </row>
    <row r="80" spans="1:16" s="112" customFormat="1" ht="15" customHeight="1">
      <c r="A80" s="150" t="s">
        <v>186</v>
      </c>
      <c r="B80" s="42"/>
      <c r="C80" s="30"/>
      <c r="D80" s="42"/>
      <c r="E80" s="42"/>
      <c r="F80" s="43"/>
      <c r="G80" s="42"/>
      <c r="H80" s="42"/>
      <c r="I80" s="42"/>
      <c r="J80" s="42"/>
      <c r="K80" s="42"/>
      <c r="L80" s="42"/>
      <c r="M80" s="42"/>
      <c r="N80" s="42"/>
      <c r="O80" s="42"/>
      <c r="P80" s="42"/>
    </row>
    <row r="81" spans="1:16" s="115" customFormat="1" ht="15" customHeight="1">
      <c r="A81" s="113" t="s">
        <v>113</v>
      </c>
      <c r="B81" s="114"/>
      <c r="C81" s="114"/>
      <c r="D81" s="114"/>
      <c r="E81" s="114"/>
      <c r="F81" s="114"/>
      <c r="G81" s="114"/>
      <c r="H81" s="114"/>
      <c r="I81" s="114"/>
    </row>
    <row r="82" spans="1:16" s="115" customFormat="1" ht="15" customHeight="1">
      <c r="A82" s="113" t="s">
        <v>114</v>
      </c>
      <c r="B82" s="114"/>
      <c r="C82" s="114"/>
      <c r="D82" s="114"/>
      <c r="E82" s="114"/>
      <c r="F82" s="114"/>
      <c r="G82" s="114"/>
      <c r="H82" s="114"/>
      <c r="I82" s="114"/>
    </row>
    <row r="83" spans="1:16" s="112" customFormat="1" ht="15" customHeight="1">
      <c r="A83" s="111"/>
      <c r="B83" s="42"/>
      <c r="C83" s="30"/>
      <c r="D83" s="42"/>
      <c r="E83" s="42"/>
      <c r="F83" s="43"/>
      <c r="G83" s="42"/>
      <c r="H83" s="42"/>
      <c r="I83" s="42"/>
      <c r="J83" s="42"/>
      <c r="K83" s="42"/>
      <c r="L83" s="42"/>
      <c r="M83" s="42"/>
      <c r="N83" s="42"/>
      <c r="O83" s="42"/>
      <c r="P83" s="42"/>
    </row>
    <row r="84" spans="1:16" s="116" customFormat="1" ht="15" customHeight="1">
      <c r="A84" s="149" t="s">
        <v>141</v>
      </c>
      <c r="B84" s="216" t="s">
        <v>196</v>
      </c>
    </row>
    <row r="85" spans="1:16" s="116" customFormat="1" ht="15" customHeight="1">
      <c r="A85" s="149" t="s">
        <v>142</v>
      </c>
      <c r="B85" s="216" t="s">
        <v>197</v>
      </c>
    </row>
    <row r="86" spans="1:16" s="116" customFormat="1" ht="15" customHeight="1">
      <c r="A86" s="149" t="s">
        <v>85</v>
      </c>
      <c r="B86" s="217" t="s">
        <v>198</v>
      </c>
    </row>
    <row r="87" spans="1:16" s="116" customFormat="1" ht="15" customHeight="1">
      <c r="A87" s="149" t="s">
        <v>143</v>
      </c>
      <c r="B87" s="216" t="s">
        <v>199</v>
      </c>
    </row>
    <row r="88" spans="1:16">
      <c r="A88" s="149" t="s">
        <v>100</v>
      </c>
      <c r="B88" s="216" t="s">
        <v>200</v>
      </c>
      <c r="C88" s="116"/>
    </row>
    <row r="89" spans="1:16" s="214" customFormat="1"/>
    <row r="90" spans="1:16" s="214" customFormat="1"/>
    <row r="91" spans="1:16" s="214" customFormat="1"/>
    <row r="92" spans="1:16" s="214" customFormat="1"/>
    <row r="93" spans="1:16" s="214" customFormat="1"/>
    <row r="94" spans="1:16" s="214" customFormat="1"/>
    <row r="95" spans="1:16" s="214" customFormat="1"/>
    <row r="96" spans="1:16" s="214" customFormat="1"/>
    <row r="97" s="214" customFormat="1"/>
    <row r="98" s="214" customFormat="1"/>
    <row r="99" s="214" customFormat="1"/>
    <row r="100" s="214" customFormat="1"/>
    <row r="101" s="214" customFormat="1"/>
    <row r="102" s="214" customFormat="1"/>
    <row r="103" s="214" customFormat="1"/>
    <row r="104" s="214" customFormat="1"/>
    <row r="105" s="214" customFormat="1"/>
    <row r="106" s="214" customFormat="1"/>
    <row r="107" s="214" customFormat="1"/>
    <row r="108" s="214" customFormat="1"/>
    <row r="109" s="214" customFormat="1"/>
    <row r="110" s="214" customFormat="1"/>
    <row r="111" s="214" customFormat="1"/>
    <row r="112" s="214" customFormat="1"/>
    <row r="113" s="214" customFormat="1"/>
    <row r="114" s="214" customFormat="1"/>
    <row r="115" s="214" customFormat="1"/>
    <row r="116" s="214" customFormat="1"/>
    <row r="117" s="214" customFormat="1"/>
    <row r="118" s="214" customFormat="1"/>
    <row r="119" s="214" customFormat="1"/>
    <row r="120" s="214" customFormat="1"/>
    <row r="121" s="214" customFormat="1"/>
    <row r="122" s="214" customFormat="1"/>
    <row r="123" s="214" customFormat="1"/>
    <row r="124" s="214" customFormat="1"/>
    <row r="125" s="214" customFormat="1"/>
    <row r="126" s="214" customFormat="1"/>
    <row r="127" s="214" customFormat="1"/>
    <row r="128" s="214" customFormat="1"/>
    <row r="129" s="214" customFormat="1"/>
    <row r="130" s="214" customFormat="1"/>
    <row r="131" s="214" customFormat="1"/>
    <row r="132" s="214" customFormat="1"/>
    <row r="133" s="214" customFormat="1"/>
    <row r="134" s="214" customFormat="1"/>
    <row r="135" s="214" customFormat="1"/>
  </sheetData>
  <sheetProtection sheet="1" objects="1" scenarios="1"/>
  <phoneticPr fontId="0" type="noConversion"/>
  <dataValidations count="1">
    <dataValidation allowBlank="1" showErrorMessage="1" promptTitle="Enter Date As" prompt="YYYY-MM" sqref="E2"/>
  </dataValidations>
  <printOptions horizontalCentered="1" verticalCentered="1"/>
  <pageMargins left="0" right="0" top="0" bottom="0" header="0" footer="0"/>
  <pageSetup paperSize="5" scale="61" orientation="landscape" cellComments="atEnd" r:id="rId1"/>
  <headerFooter alignWithMargins="0">
    <oddFooter>&amp;RRevised Jan 2009          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3">
    <pageSetUpPr fitToPage="1"/>
  </sheetPr>
  <dimension ref="A1:B84"/>
  <sheetViews>
    <sheetView zoomScale="75" zoomScaleNormal="75" workbookViewId="0">
      <selection activeCell="A43" sqref="A43"/>
    </sheetView>
  </sheetViews>
  <sheetFormatPr defaultRowHeight="15"/>
  <cols>
    <col min="1" max="1" width="53.88671875" style="36" customWidth="1"/>
    <col min="2" max="2" width="87.109375" style="41" customWidth="1"/>
    <col min="3" max="16384" width="8.88671875" style="36"/>
  </cols>
  <sheetData>
    <row r="1" spans="1:2">
      <c r="A1" s="35" t="s">
        <v>147</v>
      </c>
      <c r="B1" s="35" t="s">
        <v>30</v>
      </c>
    </row>
    <row r="2" spans="1:2">
      <c r="A2" s="37" t="s">
        <v>148</v>
      </c>
      <c r="B2" s="35"/>
    </row>
    <row r="3" spans="1:2">
      <c r="A3" s="24" t="s">
        <v>39</v>
      </c>
      <c r="B3" s="38" t="s">
        <v>60</v>
      </c>
    </row>
    <row r="4" spans="1:2">
      <c r="A4" s="24"/>
      <c r="B4" s="38" t="s">
        <v>61</v>
      </c>
    </row>
    <row r="5" spans="1:2">
      <c r="A5" s="24"/>
      <c r="B5" s="38"/>
    </row>
    <row r="6" spans="1:2">
      <c r="A6" s="24" t="s">
        <v>40</v>
      </c>
      <c r="B6" s="38" t="s">
        <v>87</v>
      </c>
    </row>
    <row r="7" spans="1:2">
      <c r="A7" s="24"/>
      <c r="B7" s="38" t="s">
        <v>74</v>
      </c>
    </row>
    <row r="8" spans="1:2">
      <c r="A8" s="24"/>
      <c r="B8" s="38"/>
    </row>
    <row r="9" spans="1:2" ht="25.5">
      <c r="A9" s="24" t="s">
        <v>41</v>
      </c>
      <c r="B9" s="38" t="s">
        <v>88</v>
      </c>
    </row>
    <row r="10" spans="1:2">
      <c r="A10" s="24"/>
      <c r="B10" s="38" t="s">
        <v>62</v>
      </c>
    </row>
    <row r="11" spans="1:2">
      <c r="A11" s="24"/>
      <c r="B11" s="38"/>
    </row>
    <row r="12" spans="1:2">
      <c r="A12" s="24" t="s">
        <v>42</v>
      </c>
      <c r="B12" s="38" t="s">
        <v>63</v>
      </c>
    </row>
    <row r="13" spans="1:2">
      <c r="A13" s="24"/>
      <c r="B13" s="38" t="s">
        <v>64</v>
      </c>
    </row>
    <row r="14" spans="1:2">
      <c r="A14" s="24"/>
      <c r="B14" s="38"/>
    </row>
    <row r="15" spans="1:2" ht="25.5">
      <c r="A15" s="24" t="s">
        <v>43</v>
      </c>
      <c r="B15" s="38" t="s">
        <v>86</v>
      </c>
    </row>
    <row r="16" spans="1:2">
      <c r="A16" s="24"/>
      <c r="B16" s="38" t="s">
        <v>73</v>
      </c>
    </row>
    <row r="17" spans="1:2">
      <c r="A17" s="24"/>
      <c r="B17" s="38"/>
    </row>
    <row r="18" spans="1:2" ht="38.25">
      <c r="A18" s="24" t="s">
        <v>44</v>
      </c>
      <c r="B18" s="39" t="s">
        <v>89</v>
      </c>
    </row>
    <row r="19" spans="1:2">
      <c r="A19" s="24"/>
      <c r="B19" s="39" t="s">
        <v>72</v>
      </c>
    </row>
    <row r="20" spans="1:2">
      <c r="A20" s="24"/>
      <c r="B20" s="39"/>
    </row>
    <row r="21" spans="1:2" ht="25.5">
      <c r="A21" s="24" t="s">
        <v>45</v>
      </c>
      <c r="B21" s="38" t="s">
        <v>65</v>
      </c>
    </row>
    <row r="22" spans="1:2">
      <c r="A22" s="24"/>
      <c r="B22" s="38" t="s">
        <v>64</v>
      </c>
    </row>
    <row r="23" spans="1:2">
      <c r="A23" s="24"/>
      <c r="B23" s="38"/>
    </row>
    <row r="24" spans="1:2">
      <c r="A24" s="24" t="s">
        <v>46</v>
      </c>
      <c r="B24" s="38" t="s">
        <v>66</v>
      </c>
    </row>
    <row r="25" spans="1:2">
      <c r="A25" s="24"/>
      <c r="B25" s="38" t="s">
        <v>74</v>
      </c>
    </row>
    <row r="26" spans="1:2">
      <c r="A26" s="24"/>
      <c r="B26" s="38"/>
    </row>
    <row r="27" spans="1:2" ht="25.5">
      <c r="A27" s="24" t="s">
        <v>47</v>
      </c>
      <c r="B27" s="38" t="s">
        <v>67</v>
      </c>
    </row>
    <row r="28" spans="1:2">
      <c r="A28" s="24"/>
      <c r="B28" s="38" t="s">
        <v>68</v>
      </c>
    </row>
    <row r="29" spans="1:2">
      <c r="A29" s="15"/>
      <c r="B29" s="40"/>
    </row>
    <row r="30" spans="1:2">
      <c r="A30" s="151" t="s">
        <v>174</v>
      </c>
      <c r="B30" s="40" t="s">
        <v>34</v>
      </c>
    </row>
    <row r="31" spans="1:2">
      <c r="A31" s="15"/>
      <c r="B31" s="40" t="s">
        <v>35</v>
      </c>
    </row>
    <row r="32" spans="1:2">
      <c r="A32" s="15"/>
      <c r="B32" s="40" t="s">
        <v>36</v>
      </c>
    </row>
    <row r="33" spans="1:2">
      <c r="A33" s="15"/>
      <c r="B33" s="40" t="s">
        <v>184</v>
      </c>
    </row>
    <row r="34" spans="1:2">
      <c r="A34" s="15"/>
      <c r="B34" s="40" t="s">
        <v>91</v>
      </c>
    </row>
    <row r="35" spans="1:2">
      <c r="A35" s="15"/>
      <c r="B35" s="40" t="s">
        <v>90</v>
      </c>
    </row>
    <row r="36" spans="1:2">
      <c r="A36" s="15"/>
      <c r="B36" s="40" t="s">
        <v>37</v>
      </c>
    </row>
    <row r="37" spans="1:2">
      <c r="A37" s="15"/>
      <c r="B37" s="40" t="s">
        <v>38</v>
      </c>
    </row>
    <row r="38" spans="1:2">
      <c r="A38" s="15"/>
      <c r="B38" s="40" t="s">
        <v>71</v>
      </c>
    </row>
    <row r="39" spans="1:2">
      <c r="A39" s="15"/>
      <c r="B39" s="40"/>
    </row>
    <row r="40" spans="1:2">
      <c r="A40" s="151" t="s">
        <v>166</v>
      </c>
      <c r="B40" s="40" t="s">
        <v>165</v>
      </c>
    </row>
    <row r="42" spans="1:2">
      <c r="A42" s="20" t="s">
        <v>190</v>
      </c>
      <c r="B42" s="40"/>
    </row>
    <row r="43" spans="1:2">
      <c r="A43" s="16" t="s">
        <v>16</v>
      </c>
      <c r="B43" s="40"/>
    </row>
    <row r="44" spans="1:2">
      <c r="A44" s="16" t="s">
        <v>31</v>
      </c>
      <c r="B44" s="40" t="s">
        <v>175</v>
      </c>
    </row>
    <row r="45" spans="1:2">
      <c r="A45" s="16" t="s">
        <v>32</v>
      </c>
      <c r="B45" s="40" t="s">
        <v>176</v>
      </c>
    </row>
    <row r="46" spans="1:2">
      <c r="A46" s="16" t="s">
        <v>33</v>
      </c>
      <c r="B46" s="40" t="s">
        <v>177</v>
      </c>
    </row>
    <row r="47" spans="1:2">
      <c r="A47" s="1" t="s">
        <v>17</v>
      </c>
      <c r="B47" s="40"/>
    </row>
    <row r="48" spans="1:2">
      <c r="A48" s="16" t="s">
        <v>31</v>
      </c>
      <c r="B48" s="40" t="s">
        <v>178</v>
      </c>
    </row>
    <row r="49" spans="1:2">
      <c r="A49" s="16" t="s">
        <v>32</v>
      </c>
      <c r="B49" s="40" t="s">
        <v>179</v>
      </c>
    </row>
    <row r="50" spans="1:2">
      <c r="A50" s="16" t="s">
        <v>33</v>
      </c>
      <c r="B50" s="40" t="s">
        <v>180</v>
      </c>
    </row>
    <row r="51" spans="1:2">
      <c r="A51" s="1" t="s">
        <v>18</v>
      </c>
      <c r="B51" s="40"/>
    </row>
    <row r="52" spans="1:2">
      <c r="A52" s="16" t="s">
        <v>31</v>
      </c>
      <c r="B52" s="40" t="s">
        <v>181</v>
      </c>
    </row>
    <row r="53" spans="1:2">
      <c r="A53" s="16" t="s">
        <v>32</v>
      </c>
      <c r="B53" s="40" t="s">
        <v>182</v>
      </c>
    </row>
    <row r="54" spans="1:2">
      <c r="A54" s="16" t="s">
        <v>33</v>
      </c>
      <c r="B54" s="40" t="s">
        <v>183</v>
      </c>
    </row>
    <row r="55" spans="1:2">
      <c r="A55" s="2"/>
      <c r="B55" s="40"/>
    </row>
    <row r="56" spans="1:2">
      <c r="A56" s="17" t="s">
        <v>21</v>
      </c>
      <c r="B56" s="40"/>
    </row>
    <row r="57" spans="1:2">
      <c r="A57" s="2" t="s">
        <v>49</v>
      </c>
      <c r="B57" s="40" t="s">
        <v>53</v>
      </c>
    </row>
    <row r="58" spans="1:2">
      <c r="A58" s="2" t="s">
        <v>50</v>
      </c>
      <c r="B58" s="40" t="s">
        <v>51</v>
      </c>
    </row>
    <row r="59" spans="1:2">
      <c r="A59" s="15" t="s">
        <v>69</v>
      </c>
      <c r="B59" s="40" t="s">
        <v>52</v>
      </c>
    </row>
    <row r="60" spans="1:2">
      <c r="A60" s="15" t="s">
        <v>70</v>
      </c>
      <c r="B60" s="40" t="s">
        <v>54</v>
      </c>
    </row>
    <row r="61" spans="1:2">
      <c r="A61" s="18"/>
      <c r="B61" s="40"/>
    </row>
    <row r="62" spans="1:2">
      <c r="A62" s="21" t="s">
        <v>29</v>
      </c>
      <c r="B62" s="1"/>
    </row>
    <row r="63" spans="1:2">
      <c r="A63" s="3" t="s">
        <v>22</v>
      </c>
      <c r="B63" s="1" t="s">
        <v>80</v>
      </c>
    </row>
    <row r="64" spans="1:2">
      <c r="A64" s="3"/>
      <c r="B64" s="1" t="s">
        <v>81</v>
      </c>
    </row>
    <row r="65" spans="1:2">
      <c r="A65" s="3"/>
      <c r="B65" s="1"/>
    </row>
    <row r="66" spans="1:2">
      <c r="A66" s="7" t="s">
        <v>149</v>
      </c>
      <c r="B66" s="1" t="s">
        <v>170</v>
      </c>
    </row>
    <row r="67" spans="1:2">
      <c r="A67" s="7"/>
      <c r="B67" s="1"/>
    </row>
    <row r="68" spans="1:2">
      <c r="A68" s="7" t="s">
        <v>150</v>
      </c>
      <c r="B68" s="1" t="s">
        <v>55</v>
      </c>
    </row>
    <row r="69" spans="1:2">
      <c r="A69" s="7"/>
      <c r="B69" s="1"/>
    </row>
    <row r="70" spans="1:2">
      <c r="A70" s="7" t="s">
        <v>187</v>
      </c>
      <c r="B70" s="155" t="s">
        <v>189</v>
      </c>
    </row>
    <row r="71" spans="1:2" ht="25.5">
      <c r="A71" s="7"/>
      <c r="B71" s="158" t="s">
        <v>169</v>
      </c>
    </row>
    <row r="72" spans="1:2">
      <c r="A72" s="7"/>
      <c r="B72" s="1"/>
    </row>
    <row r="73" spans="1:2" ht="16.5">
      <c r="A73" s="7" t="s">
        <v>151</v>
      </c>
      <c r="B73" s="40" t="s">
        <v>155</v>
      </c>
    </row>
    <row r="74" spans="1:2" ht="16.5">
      <c r="A74" s="7"/>
      <c r="B74" s="40" t="s">
        <v>157</v>
      </c>
    </row>
    <row r="75" spans="1:2" ht="16.5">
      <c r="A75" s="7"/>
      <c r="B75" s="40" t="s">
        <v>156</v>
      </c>
    </row>
    <row r="76" spans="1:2">
      <c r="A76" s="7"/>
      <c r="B76" s="40" t="s">
        <v>167</v>
      </c>
    </row>
    <row r="77" spans="1:2">
      <c r="A77" s="7"/>
      <c r="B77" s="40" t="s">
        <v>168</v>
      </c>
    </row>
    <row r="78" spans="1:2">
      <c r="A78" s="7"/>
      <c r="B78" s="1"/>
    </row>
    <row r="79" spans="1:2" ht="16.5">
      <c r="A79" s="7" t="s">
        <v>162</v>
      </c>
      <c r="B79" s="155" t="s">
        <v>188</v>
      </c>
    </row>
    <row r="80" spans="1:2">
      <c r="A80" s="7"/>
      <c r="B80" s="158"/>
    </row>
    <row r="81" spans="1:2">
      <c r="A81" s="7"/>
      <c r="B81" s="40"/>
    </row>
    <row r="82" spans="1:2">
      <c r="A82" s="7" t="s">
        <v>152</v>
      </c>
      <c r="B82" s="1" t="s">
        <v>153</v>
      </c>
    </row>
    <row r="83" spans="1:2">
      <c r="A83" s="7"/>
      <c r="B83" s="1"/>
    </row>
    <row r="84" spans="1:2">
      <c r="A84" s="19" t="s">
        <v>161</v>
      </c>
      <c r="B84" s="1" t="s">
        <v>154</v>
      </c>
    </row>
  </sheetData>
  <sheetProtection password="960F" sheet="1" objects="1" scenarios="1"/>
  <phoneticPr fontId="0" type="noConversion"/>
  <pageMargins left="0.7" right="0.7" top="0.75" bottom="0.75" header="0.3" footer="0.3"/>
  <pageSetup paperSize="5" scale="70" fitToHeight="2" orientation="landscape" r:id="rId1"/>
  <headerFooter>
    <oddFooter>&amp;R&amp;P/&amp;N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I3"/>
  <sheetViews>
    <sheetView workbookViewId="0">
      <selection activeCell="F27" sqref="F27"/>
    </sheetView>
  </sheetViews>
  <sheetFormatPr defaultRowHeight="15"/>
  <cols>
    <col min="2" max="2" width="14.33203125" customWidth="1"/>
  </cols>
  <sheetData>
    <row r="1" spans="1:9" s="131" customFormat="1" ht="18">
      <c r="A1" s="130" t="s">
        <v>144</v>
      </c>
      <c r="B1" s="130"/>
      <c r="C1" s="130"/>
      <c r="D1" s="130"/>
      <c r="E1" s="130"/>
      <c r="F1" s="130"/>
      <c r="G1" s="130"/>
      <c r="H1" s="130"/>
      <c r="I1" s="130"/>
    </row>
    <row r="2" spans="1:9">
      <c r="A2" t="s">
        <v>145</v>
      </c>
      <c r="B2" s="132" t="s">
        <v>119</v>
      </c>
    </row>
    <row r="3" spans="1:9">
      <c r="A3" t="s">
        <v>146</v>
      </c>
      <c r="B3" s="133">
        <v>1</v>
      </c>
    </row>
  </sheetData>
  <sheetProtection password="960F" sheet="1" objects="1" scenarios="1"/>
  <phoneticPr fontId="0" type="noConversion"/>
  <pageMargins left="0.7" right="0.7" top="0.75" bottom="0.75" header="0.3" footer="0.3"/>
  <pageSetup paperSize="5" orientation="landscape" r:id="rId1"/>
  <headerFooter>
    <oddFooter>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MRC</vt:lpstr>
      <vt:lpstr>Calculated Fields</vt:lpstr>
      <vt:lpstr>ADMIN</vt:lpstr>
      <vt:lpstr>MRC!Print_Area</vt:lpstr>
      <vt:lpstr>'Calculated Fields'!Print_Titles</vt:lpstr>
      <vt:lpstr>MRC!Print_Titles</vt:lpstr>
    </vt:vector>
  </TitlesOfParts>
  <Company>Alberta Energy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Government of Alberta</dc:creator>
  <cp:lastModifiedBy>Cenovus</cp:lastModifiedBy>
  <cp:lastPrinted>2013-03-19T19:34:25Z</cp:lastPrinted>
  <dcterms:created xsi:type="dcterms:W3CDTF">1997-10-08T15:15:58Z</dcterms:created>
  <dcterms:modified xsi:type="dcterms:W3CDTF">2013-04-01T17:28:55Z</dcterms:modified>
</cp:coreProperties>
</file>